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BuÇalışmaKitabı" defaultThemeVersion="166925"/>
  <mc:AlternateContent xmlns:mc="http://schemas.openxmlformats.org/markup-compatibility/2006">
    <mc:Choice Requires="x15">
      <x15ac:absPath xmlns:x15ac="http://schemas.microsoft.com/office/spreadsheetml/2010/11/ac" url="/Users/macbook/Desktop/İZMİR U22 &amp; U18 Pamucak/VETERANLAR VE KULÜPLER/"/>
    </mc:Choice>
  </mc:AlternateContent>
  <xr:revisionPtr revIDLastSave="0" documentId="13_ncr:1_{E2EEBE7F-648E-484B-B58A-AC91EE2ADE5F}" xr6:coauthVersionLast="45" xr6:coauthVersionMax="45" xr10:uidLastSave="{00000000-0000-0000-0000-000000000000}"/>
  <bookViews>
    <workbookView xWindow="0" yWindow="460" windowWidth="38400" windowHeight="23540" activeTab="9" xr2:uid="{00000000-000D-0000-FFFF-FFFF00000000}"/>
  </bookViews>
  <sheets>
    <sheet name="+45 4vs4" sheetId="33" r:id="rId1"/>
    <sheet name="+45 2vs2" sheetId="32" r:id="rId2"/>
    <sheet name="+35 4vs4" sheetId="31" r:id="rId3"/>
    <sheet name="Genç Kızlar" sheetId="30" r:id="rId4"/>
    <sheet name="Kulüp Kadınlar" sheetId="29" r:id="rId5"/>
    <sheet name="Midi Kızlar" sheetId="28" r:id="rId6"/>
    <sheet name="35+Mix 2vs2" sheetId="26" r:id="rId7"/>
    <sheet name="35+E" sheetId="24" r:id="rId8"/>
    <sheet name="35+B" sheetId="25" r:id="rId9"/>
    <sheet name="MAÇ PROGRAMI" sheetId="17" r:id="rId10"/>
    <sheet name="Yıldız Fikstür -KIZLAR" sheetId="22" r:id="rId11"/>
    <sheet name="GRUPLAR" sheetId="21" r:id="rId12"/>
  </sheets>
  <definedNames>
    <definedName name="_xlnm._FilterDatabase" localSheetId="2" hidden="1">'+35 4vs4'!$B$3:$M$20</definedName>
    <definedName name="_xlnm._FilterDatabase" localSheetId="1" hidden="1">'+45 2vs2'!$B$3:$M$20</definedName>
    <definedName name="_xlnm._FilterDatabase" localSheetId="0" hidden="1">'+45 4vs4'!$B$3:$M$20</definedName>
    <definedName name="_xlnm._FilterDatabase" localSheetId="8" hidden="1">'35+B'!$A$2:$L$8</definedName>
    <definedName name="_xlnm._FilterDatabase" localSheetId="7" hidden="1">'35+E'!$B$3:$M$20</definedName>
    <definedName name="_xlnm._FilterDatabase" localSheetId="6" hidden="1">'35+Mix 2vs2'!$A$3:$L$8</definedName>
    <definedName name="_xlnm._FilterDatabase" localSheetId="3" hidden="1">'Genç Kızlar'!$B$3:$M$20</definedName>
    <definedName name="_xlnm._FilterDatabase" localSheetId="4" hidden="1">'Kulüp Kadınlar'!$A$3:$L$8</definedName>
    <definedName name="_xlnm._FilterDatabase" localSheetId="5" hidden="1">'Midi Kızlar'!$B$3:$M$20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7" l="1"/>
  <c r="H40" i="17" s="1"/>
  <c r="J39" i="17"/>
  <c r="K39" i="17"/>
  <c r="N39" i="17"/>
  <c r="P39" i="17"/>
  <c r="Q39" i="17"/>
  <c r="J40" i="17"/>
  <c r="K40" i="17"/>
  <c r="N40" i="17"/>
  <c r="D41" i="17"/>
  <c r="E41" i="17"/>
  <c r="J41" i="17"/>
  <c r="K41" i="17"/>
  <c r="P41" i="17"/>
  <c r="Q41" i="17"/>
  <c r="D42" i="17"/>
  <c r="E42" i="17"/>
  <c r="P42" i="17"/>
  <c r="Q42" i="17"/>
  <c r="D44" i="17"/>
  <c r="E44" i="17"/>
  <c r="H44" i="17"/>
  <c r="N44" i="17"/>
  <c r="J44" i="17"/>
  <c r="K44" i="17"/>
  <c r="P44" i="17"/>
  <c r="Q44" i="17"/>
  <c r="D46" i="17"/>
  <c r="E46" i="17"/>
  <c r="H48" i="17"/>
  <c r="N48" i="17"/>
  <c r="H49" i="17"/>
  <c r="H50" i="17" s="1"/>
  <c r="H51" i="17" s="1"/>
  <c r="H52" i="17" s="1"/>
  <c r="N49" i="17"/>
  <c r="N50" i="17" s="1"/>
  <c r="N51" i="17" s="1"/>
  <c r="N52" i="17" s="1"/>
  <c r="I50" i="17"/>
  <c r="O50" i="17"/>
  <c r="I34" i="31"/>
  <c r="L34" i="31"/>
  <c r="K34" i="31"/>
  <c r="J34" i="31"/>
  <c r="I35" i="31"/>
  <c r="K33" i="31"/>
  <c r="K35" i="31"/>
  <c r="J35" i="31"/>
  <c r="J33" i="31"/>
  <c r="L35" i="31"/>
  <c r="L33" i="31"/>
  <c r="I33" i="31"/>
  <c r="I30" i="31"/>
  <c r="I29" i="31"/>
  <c r="I28" i="31"/>
  <c r="W43" i="17"/>
  <c r="V43" i="17"/>
  <c r="L30" i="33"/>
  <c r="K30" i="33"/>
  <c r="J30" i="33"/>
  <c r="N30" i="33" s="1"/>
  <c r="I30" i="33"/>
  <c r="L29" i="33"/>
  <c r="K29" i="33"/>
  <c r="J29" i="33"/>
  <c r="I29" i="33"/>
  <c r="L28" i="33"/>
  <c r="K28" i="33"/>
  <c r="J28" i="33"/>
  <c r="I28" i="33"/>
  <c r="M6" i="33"/>
  <c r="H6" i="33"/>
  <c r="M5" i="33"/>
  <c r="H5" i="33"/>
  <c r="M4" i="33"/>
  <c r="H4" i="33"/>
  <c r="L33" i="32"/>
  <c r="I33" i="32"/>
  <c r="I34" i="32"/>
  <c r="L34" i="32"/>
  <c r="K33" i="32"/>
  <c r="K34" i="32"/>
  <c r="J33" i="32"/>
  <c r="J34" i="32"/>
  <c r="I29" i="32"/>
  <c r="J29" i="32"/>
  <c r="K29" i="32"/>
  <c r="L29" i="32"/>
  <c r="L30" i="32"/>
  <c r="L28" i="32"/>
  <c r="I28" i="32"/>
  <c r="K28" i="32"/>
  <c r="K30" i="32"/>
  <c r="J30" i="32"/>
  <c r="J28" i="32"/>
  <c r="I30" i="32"/>
  <c r="N33" i="32"/>
  <c r="M9" i="32"/>
  <c r="H9" i="32"/>
  <c r="M8" i="32"/>
  <c r="H8" i="32"/>
  <c r="M7" i="32"/>
  <c r="H7" i="32"/>
  <c r="M6" i="32"/>
  <c r="H6" i="32"/>
  <c r="M5" i="32"/>
  <c r="H5" i="32"/>
  <c r="M4" i="32"/>
  <c r="H4" i="32"/>
  <c r="M9" i="31"/>
  <c r="M7" i="31"/>
  <c r="M8" i="31"/>
  <c r="H9" i="31"/>
  <c r="H8" i="31"/>
  <c r="H7" i="31"/>
  <c r="M5" i="31"/>
  <c r="H6" i="31"/>
  <c r="H5" i="31"/>
  <c r="H4" i="31"/>
  <c r="L29" i="31"/>
  <c r="K29" i="31"/>
  <c r="J29" i="31"/>
  <c r="N29" i="31" s="1"/>
  <c r="L28" i="31"/>
  <c r="K28" i="31"/>
  <c r="J28" i="31"/>
  <c r="L30" i="31"/>
  <c r="K30" i="31"/>
  <c r="J30" i="31"/>
  <c r="M6" i="31"/>
  <c r="M4" i="31"/>
  <c r="W42" i="17"/>
  <c r="V42" i="17"/>
  <c r="K34" i="30"/>
  <c r="K33" i="30"/>
  <c r="J34" i="30"/>
  <c r="J33" i="30"/>
  <c r="I33" i="30"/>
  <c r="I34" i="30"/>
  <c r="K30" i="30"/>
  <c r="K29" i="30"/>
  <c r="N29" i="30" s="1"/>
  <c r="K28" i="30"/>
  <c r="J30" i="30"/>
  <c r="J29" i="30"/>
  <c r="I29" i="30"/>
  <c r="L28" i="30"/>
  <c r="J28" i="30"/>
  <c r="I30" i="30"/>
  <c r="I28" i="30"/>
  <c r="H34" i="30"/>
  <c r="H33" i="30"/>
  <c r="H30" i="30"/>
  <c r="H29" i="30"/>
  <c r="H28" i="30"/>
  <c r="M8" i="30"/>
  <c r="H8" i="30"/>
  <c r="M7" i="30"/>
  <c r="H7" i="30"/>
  <c r="M6" i="30"/>
  <c r="H6" i="30"/>
  <c r="M5" i="30"/>
  <c r="H5" i="30"/>
  <c r="M4" i="30"/>
  <c r="H4" i="30"/>
  <c r="L34" i="30"/>
  <c r="L33" i="30"/>
  <c r="L30" i="30"/>
  <c r="L29" i="30"/>
  <c r="W39" i="17"/>
  <c r="V39" i="17"/>
  <c r="L34" i="28"/>
  <c r="L33" i="28"/>
  <c r="K33" i="28"/>
  <c r="J33" i="28"/>
  <c r="I33" i="28"/>
  <c r="I34" i="28"/>
  <c r="K29" i="28"/>
  <c r="K30" i="28"/>
  <c r="N30" i="28" s="1"/>
  <c r="K28" i="28"/>
  <c r="J28" i="28"/>
  <c r="L28" i="28"/>
  <c r="L30" i="28"/>
  <c r="L29" i="28"/>
  <c r="I28" i="28"/>
  <c r="I30" i="28"/>
  <c r="I29" i="28"/>
  <c r="H33" i="28"/>
  <c r="H34" i="28"/>
  <c r="H28" i="28"/>
  <c r="H30" i="28"/>
  <c r="H29" i="28"/>
  <c r="M8" i="28"/>
  <c r="H8" i="28"/>
  <c r="M7" i="28"/>
  <c r="H7" i="28"/>
  <c r="M6" i="28"/>
  <c r="H6" i="28"/>
  <c r="M5" i="28"/>
  <c r="H5" i="28"/>
  <c r="M4" i="28"/>
  <c r="H4" i="28"/>
  <c r="K38" i="17"/>
  <c r="J38" i="17"/>
  <c r="J50" i="17" s="1"/>
  <c r="K13" i="29"/>
  <c r="K14" i="29"/>
  <c r="K12" i="29"/>
  <c r="H13" i="29"/>
  <c r="H14" i="29"/>
  <c r="H12" i="29"/>
  <c r="J13" i="29"/>
  <c r="J14" i="29"/>
  <c r="J12" i="29"/>
  <c r="I13" i="29"/>
  <c r="I14" i="29"/>
  <c r="I12" i="29"/>
  <c r="W38" i="17"/>
  <c r="V38" i="17"/>
  <c r="Q38" i="17"/>
  <c r="P38" i="17"/>
  <c r="P50" i="17" s="1"/>
  <c r="M33" i="28"/>
  <c r="M34" i="28"/>
  <c r="K34" i="28"/>
  <c r="J34" i="28"/>
  <c r="M28" i="28"/>
  <c r="M30" i="28"/>
  <c r="J30" i="28"/>
  <c r="M29" i="28"/>
  <c r="J29" i="28"/>
  <c r="Q50" i="17" l="1"/>
  <c r="N29" i="33"/>
  <c r="N28" i="33"/>
  <c r="N34" i="32"/>
  <c r="N29" i="32"/>
  <c r="N28" i="32"/>
  <c r="N30" i="32"/>
  <c r="N28" i="31"/>
  <c r="N30" i="31"/>
  <c r="N33" i="31"/>
  <c r="N35" i="31"/>
  <c r="N30" i="30"/>
  <c r="N28" i="30"/>
  <c r="N33" i="30"/>
  <c r="N34" i="30"/>
  <c r="N29" i="28"/>
  <c r="N28" i="28"/>
  <c r="N34" i="28"/>
  <c r="M12" i="29"/>
  <c r="M13" i="29"/>
  <c r="M14" i="29"/>
  <c r="N33" i="28"/>
  <c r="K14" i="26"/>
  <c r="J14" i="26"/>
  <c r="I14" i="26"/>
  <c r="H14" i="26"/>
  <c r="K13" i="26"/>
  <c r="J13" i="26"/>
  <c r="I13" i="26"/>
  <c r="H13" i="26"/>
  <c r="K12" i="26"/>
  <c r="J12" i="26"/>
  <c r="I12" i="26"/>
  <c r="H12" i="26"/>
  <c r="J19" i="25"/>
  <c r="I19" i="25"/>
  <c r="H19" i="25"/>
  <c r="K18" i="25"/>
  <c r="J18" i="25"/>
  <c r="I18" i="25"/>
  <c r="H18" i="25"/>
  <c r="K17" i="25"/>
  <c r="J17" i="25"/>
  <c r="I17" i="25"/>
  <c r="H4" i="25"/>
  <c r="H17" i="25" s="1"/>
  <c r="K14" i="25"/>
  <c r="J14" i="25"/>
  <c r="I14" i="25"/>
  <c r="H14" i="25"/>
  <c r="K13" i="25"/>
  <c r="J13" i="25"/>
  <c r="I13" i="25"/>
  <c r="H13" i="25"/>
  <c r="K12" i="25"/>
  <c r="J12" i="25"/>
  <c r="I12" i="25"/>
  <c r="H12" i="25"/>
  <c r="L19" i="25"/>
  <c r="L14" i="25"/>
  <c r="M19" i="25" l="1"/>
  <c r="K19" i="25"/>
  <c r="M12" i="26"/>
  <c r="M13" i="26"/>
  <c r="M14" i="26"/>
  <c r="M13" i="25"/>
  <c r="M12" i="25"/>
  <c r="M18" i="25"/>
  <c r="M14" i="25"/>
  <c r="M17" i="25"/>
  <c r="K39" i="24" l="1"/>
  <c r="J39" i="24"/>
  <c r="L30" i="24"/>
  <c r="K30" i="24"/>
  <c r="J30" i="24"/>
  <c r="I30" i="24"/>
  <c r="L28" i="24"/>
  <c r="K28" i="24"/>
  <c r="J28" i="24"/>
  <c r="I28" i="24"/>
  <c r="L41" i="24"/>
  <c r="K41" i="24"/>
  <c r="J41" i="24"/>
  <c r="M41" i="24"/>
  <c r="I41" i="24"/>
  <c r="L35" i="24"/>
  <c r="K35" i="24"/>
  <c r="J35" i="24"/>
  <c r="N35" i="24" s="1"/>
  <c r="I35" i="24"/>
  <c r="M35" i="24"/>
  <c r="L40" i="24"/>
  <c r="K40" i="24"/>
  <c r="J40" i="24"/>
  <c r="N40" i="24" s="1"/>
  <c r="I40" i="24"/>
  <c r="M38" i="24"/>
  <c r="M39" i="24"/>
  <c r="L39" i="24"/>
  <c r="I39" i="24"/>
  <c r="L38" i="24"/>
  <c r="K38" i="24"/>
  <c r="J38" i="24"/>
  <c r="N38" i="24" s="1"/>
  <c r="I38" i="24"/>
  <c r="M33" i="24"/>
  <c r="L33" i="24"/>
  <c r="K33" i="24"/>
  <c r="J33" i="24"/>
  <c r="I33" i="24"/>
  <c r="M34" i="24"/>
  <c r="L34" i="24"/>
  <c r="K34" i="24"/>
  <c r="J34" i="24"/>
  <c r="I34" i="24"/>
  <c r="M30" i="24"/>
  <c r="M29" i="24"/>
  <c r="L29" i="24"/>
  <c r="K29" i="24"/>
  <c r="J29" i="24"/>
  <c r="N29" i="24" s="1"/>
  <c r="I29" i="24"/>
  <c r="M28" i="24"/>
  <c r="N41" i="24" l="1"/>
  <c r="N30" i="24"/>
  <c r="N34" i="24"/>
  <c r="N33" i="24"/>
  <c r="N39" i="24"/>
  <c r="N28" i="24"/>
  <c r="K26" i="17"/>
  <c r="J26" i="17"/>
  <c r="P30" i="17"/>
  <c r="Q30" i="17"/>
  <c r="W16" i="17"/>
  <c r="T48" i="17"/>
  <c r="T49" i="17" s="1"/>
  <c r="T50" i="17" s="1"/>
  <c r="T51" i="17" s="1"/>
  <c r="T52" i="17" s="1"/>
  <c r="T44" i="17"/>
  <c r="T39" i="17"/>
  <c r="T40" i="17" s="1"/>
  <c r="E12" i="17"/>
  <c r="W24" i="17"/>
  <c r="E29" i="17"/>
  <c r="D29" i="17"/>
  <c r="V24" i="17"/>
  <c r="W23" i="17"/>
  <c r="V23" i="17"/>
  <c r="K32" i="17"/>
  <c r="J32" i="17"/>
  <c r="K29" i="17"/>
  <c r="J29" i="17"/>
  <c r="K28" i="17"/>
  <c r="J28" i="17"/>
  <c r="K25" i="17"/>
  <c r="J25" i="17"/>
  <c r="K24" i="17"/>
  <c r="J24" i="17"/>
  <c r="K23" i="17"/>
  <c r="J23" i="17"/>
  <c r="T23" i="17"/>
  <c r="T24" i="17" s="1"/>
  <c r="T25" i="17" s="1"/>
  <c r="T26" i="17" s="1"/>
  <c r="T27" i="17" s="1"/>
  <c r="T28" i="17" s="1"/>
  <c r="T29" i="17" s="1"/>
  <c r="T30" i="17" s="1"/>
  <c r="T31" i="17" s="1"/>
  <c r="T32" i="17" s="1"/>
  <c r="T33" i="17" s="1"/>
  <c r="N23" i="17"/>
  <c r="N24" i="17" s="1"/>
  <c r="N25" i="17" s="1"/>
  <c r="N26" i="17" s="1"/>
  <c r="N27" i="17" s="1"/>
  <c r="N28" i="17" s="1"/>
  <c r="N29" i="17" s="1"/>
  <c r="N30" i="17" s="1"/>
  <c r="N31" i="17" s="1"/>
  <c r="N32" i="17" s="1"/>
  <c r="N33" i="17" s="1"/>
  <c r="H23" i="17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E31" i="17"/>
  <c r="D31" i="17"/>
  <c r="E30" i="17"/>
  <c r="D30" i="17"/>
  <c r="E28" i="17"/>
  <c r="E33" i="17" s="1"/>
  <c r="D28" i="17"/>
  <c r="E27" i="17"/>
  <c r="D27" i="17"/>
  <c r="E26" i="17"/>
  <c r="D26" i="17"/>
  <c r="E25" i="17"/>
  <c r="D25" i="17"/>
  <c r="E24" i="17"/>
  <c r="D24" i="17"/>
  <c r="E23" i="17"/>
  <c r="D23" i="17"/>
  <c r="E15" i="17"/>
  <c r="T5" i="17"/>
  <c r="T6" i="17" s="1"/>
  <c r="T7" i="17" s="1"/>
  <c r="T8" i="17" s="1"/>
  <c r="T9" i="17" s="1"/>
  <c r="T10" i="17" s="1"/>
  <c r="T11" i="17" s="1"/>
  <c r="T12" i="17" s="1"/>
  <c r="T13" i="17" s="1"/>
  <c r="T14" i="17" s="1"/>
  <c r="T15" i="17" s="1"/>
  <c r="T16" i="17" s="1"/>
  <c r="N6" i="17"/>
  <c r="N7" i="17" s="1"/>
  <c r="N8" i="17" s="1"/>
  <c r="N9" i="17" s="1"/>
  <c r="N10" i="17" s="1"/>
  <c r="N11" i="17" s="1"/>
  <c r="N12" i="17" s="1"/>
  <c r="N13" i="17" s="1"/>
  <c r="N14" i="17" s="1"/>
  <c r="N15" i="17" s="1"/>
  <c r="N16" i="17" s="1"/>
  <c r="N17" i="17" s="1"/>
  <c r="H6" i="17"/>
  <c r="H7" i="17" s="1"/>
  <c r="H8" i="17" s="1"/>
  <c r="H9" i="17" s="1"/>
  <c r="H10" i="17" s="1"/>
  <c r="H11" i="17" s="1"/>
  <c r="H12" i="17" s="1"/>
  <c r="H13" i="17" s="1"/>
  <c r="H14" i="17" s="1"/>
  <c r="H15" i="17" s="1"/>
  <c r="H16" i="17" s="1"/>
  <c r="H17" i="17" s="1"/>
  <c r="V16" i="17"/>
  <c r="W15" i="17"/>
  <c r="V15" i="17"/>
  <c r="W13" i="17"/>
  <c r="V13" i="17"/>
  <c r="W12" i="17"/>
  <c r="V12" i="17"/>
  <c r="W11" i="17"/>
  <c r="V11" i="17"/>
  <c r="W10" i="17"/>
  <c r="V10" i="17"/>
  <c r="W9" i="17"/>
  <c r="V9" i="17"/>
  <c r="W7" i="17"/>
  <c r="V7" i="17"/>
  <c r="W6" i="17"/>
  <c r="V6" i="17"/>
  <c r="W5" i="17"/>
  <c r="V5" i="17"/>
  <c r="Q17" i="17"/>
  <c r="P17" i="17"/>
  <c r="Q16" i="17"/>
  <c r="P16" i="17"/>
  <c r="Q15" i="17"/>
  <c r="P15" i="17"/>
  <c r="Q11" i="17"/>
  <c r="P11" i="17"/>
  <c r="Q10" i="17"/>
  <c r="P10" i="17"/>
  <c r="Q9" i="17"/>
  <c r="P9" i="17"/>
  <c r="Q8" i="17"/>
  <c r="P8" i="17"/>
  <c r="Q7" i="17"/>
  <c r="P7" i="17"/>
  <c r="Q6" i="17"/>
  <c r="P6" i="17"/>
  <c r="Q5" i="17"/>
  <c r="P5" i="17"/>
  <c r="K16" i="17"/>
  <c r="J16" i="17"/>
  <c r="K15" i="17"/>
  <c r="J15" i="17"/>
  <c r="K17" i="17"/>
  <c r="J17" i="17"/>
  <c r="K11" i="17"/>
  <c r="J11" i="17"/>
  <c r="K9" i="17"/>
  <c r="J9" i="17"/>
  <c r="K8" i="17"/>
  <c r="J8" i="17"/>
  <c r="K5" i="17"/>
  <c r="J5" i="17"/>
  <c r="K7" i="17"/>
  <c r="J7" i="17"/>
  <c r="K6" i="17"/>
  <c r="J6" i="17"/>
  <c r="K22" i="17"/>
  <c r="J22" i="17"/>
  <c r="E22" i="17"/>
  <c r="D22" i="17"/>
  <c r="E14" i="17"/>
  <c r="D14" i="17"/>
  <c r="E7" i="17"/>
  <c r="D7" i="17"/>
  <c r="E17" i="17"/>
  <c r="E38" i="17" s="1"/>
  <c r="D17" i="17"/>
  <c r="E16" i="17"/>
  <c r="D16" i="17"/>
  <c r="D15" i="17"/>
  <c r="D11" i="17"/>
  <c r="E11" i="17"/>
  <c r="E10" i="17"/>
  <c r="D10" i="17"/>
  <c r="E8" i="17"/>
  <c r="D8" i="17"/>
  <c r="E9" i="17"/>
  <c r="D9" i="17"/>
  <c r="E6" i="17"/>
  <c r="D6" i="17"/>
  <c r="K33" i="17" s="1"/>
  <c r="E5" i="17"/>
  <c r="D5" i="17"/>
  <c r="Q29" i="17"/>
  <c r="P29" i="17"/>
  <c r="Q28" i="17"/>
  <c r="P28" i="17"/>
  <c r="Q27" i="17"/>
  <c r="P27" i="17"/>
  <c r="Q26" i="17"/>
  <c r="P26" i="17"/>
  <c r="Q25" i="17"/>
  <c r="P25" i="17"/>
  <c r="Q24" i="17"/>
  <c r="P24" i="17"/>
  <c r="Q23" i="17"/>
  <c r="P23" i="17"/>
  <c r="Q22" i="17"/>
  <c r="P22" i="17"/>
  <c r="K14" i="17"/>
  <c r="J14" i="17"/>
  <c r="K13" i="17"/>
  <c r="J13" i="17"/>
  <c r="K12" i="17"/>
  <c r="J12" i="17"/>
  <c r="E13" i="17"/>
  <c r="D13" i="17"/>
  <c r="D12" i="17"/>
  <c r="D38" i="17" l="1"/>
  <c r="D33" i="17"/>
  <c r="P33" i="17"/>
  <c r="E39" i="17"/>
  <c r="E50" i="17" s="1"/>
  <c r="D39" i="17"/>
  <c r="J33" i="17"/>
  <c r="AD50" i="17"/>
  <c r="AC50" i="17"/>
  <c r="AA50" i="17"/>
  <c r="Y50" i="17"/>
  <c r="W50" i="17"/>
  <c r="V50" i="17"/>
  <c r="B48" i="17" l="1"/>
  <c r="B49" i="17" s="1"/>
  <c r="B50" i="17" s="1"/>
  <c r="B51" i="17" s="1"/>
  <c r="B52" i="17" s="1"/>
  <c r="B39" i="17"/>
  <c r="B40" i="17" s="1"/>
  <c r="B44" i="17" s="1"/>
  <c r="B23" i="17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AD18" i="17"/>
  <c r="AC18" i="17"/>
  <c r="AA18" i="17"/>
  <c r="Y18" i="17"/>
  <c r="W18" i="17"/>
  <c r="V18" i="17"/>
  <c r="Q18" i="17"/>
  <c r="P18" i="17"/>
  <c r="J18" i="17"/>
  <c r="I18" i="17"/>
  <c r="E18" i="17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O18" i="17" l="1"/>
</calcChain>
</file>

<file path=xl/sharedStrings.xml><?xml version="1.0" encoding="utf-8"?>
<sst xmlns="http://schemas.openxmlformats.org/spreadsheetml/2006/main" count="1822" uniqueCount="489">
  <si>
    <t>Time</t>
  </si>
  <si>
    <t>Center Court</t>
  </si>
  <si>
    <t>Time Slots</t>
  </si>
  <si>
    <t>TOTAL #M&amp;#O</t>
  </si>
  <si>
    <t>TAKIM A</t>
  </si>
  <si>
    <t>TAKIM B</t>
  </si>
  <si>
    <t>SAHA 2</t>
  </si>
  <si>
    <t>SAHA 3</t>
  </si>
  <si>
    <t>SAHA 4</t>
  </si>
  <si>
    <t>SAHA 5</t>
  </si>
  <si>
    <t>SAHA 6</t>
  </si>
  <si>
    <t>KATEG</t>
  </si>
  <si>
    <t>SKOR</t>
  </si>
  <si>
    <t>MURAT ABANOZ -  ONUR ATILGAN</t>
  </si>
  <si>
    <t>SERTAN İNCE - SABRİ İNCE</t>
  </si>
  <si>
    <t>YUSUF NAHUM - SELİM BÖLÜM</t>
  </si>
  <si>
    <t>OĞUZ DEĞİRMENCİ - BURAK BALIBEY</t>
  </si>
  <si>
    <t>BÜLENT KANDEMİR - ÖZKAN KARATEKİN</t>
  </si>
  <si>
    <t>TUĞBA DÖĞÜŞCÜ - AYŞİN GEMALMAZ</t>
  </si>
  <si>
    <t>ÖZLEM BAKAN - SEDA ÖZGÖREN</t>
  </si>
  <si>
    <t>BANU BAYTEMUR ARICI - YELİNAY YELİN CESUR</t>
  </si>
  <si>
    <t>SELİM BÖLÜM - BAŞAK BÖLÜM</t>
  </si>
  <si>
    <t>AHMET NECATİ SULHAN - BÜLENT TURAN</t>
  </si>
  <si>
    <t>HAKAN UNÇ - ZAFER AKDEMİR</t>
  </si>
  <si>
    <t>KAYHAN KARTAL EJDER - ERCÜMENT PAĞDA</t>
  </si>
  <si>
    <t>(+) 35 ERKEK 2 vs 2</t>
  </si>
  <si>
    <t>ARZU TOKMA-TUANA TOSUN</t>
  </si>
  <si>
    <t>ZEYNEP ÇAĞLAR-ZEMZEM CEREN KALAYCI</t>
  </si>
  <si>
    <t>İREM ALARA AKIN- SUDENAZ YILANCI</t>
  </si>
  <si>
    <t>SUDENAZ ŞALVACI - AFRA ILGIN TANKAYA</t>
  </si>
  <si>
    <t>AZRA ŞENEL - İLAYDA BÜYÜKULCAY</t>
  </si>
  <si>
    <t>DEFNE YÜCEL - GÜLİN CURA</t>
  </si>
  <si>
    <t>EKİN ADA YILDIRIM - BAHAR SARIÇİÇEKLER</t>
  </si>
  <si>
    <t>DALYA AKYÜZ - TUANA YÜCE</t>
  </si>
  <si>
    <t>BELİNAY SARI - CEREN EVMEZ</t>
  </si>
  <si>
    <t>ZEYNEP GENÇ-DİLA BAYRAK</t>
  </si>
  <si>
    <t>ECENAZ AYHAN - SEDEN SU TASLAK</t>
  </si>
  <si>
    <t>ELİF SOLAK - DEFNE DAŞ</t>
  </si>
  <si>
    <t>ÇİLEM ÜNAL - NESİBE BULUT</t>
  </si>
  <si>
    <t>CANSU CİBELİ - PULSAR TUNCA</t>
  </si>
  <si>
    <t>(+) 35  ERKEK 4 vs 4</t>
  </si>
  <si>
    <t>(+) 35  MIX / KARIŞIK (ERKEK - BAYAN) 2 vs 2</t>
  </si>
  <si>
    <t>(+) 35  BAYAN 2 vs 2</t>
  </si>
  <si>
    <t>ALİ ÇELİK - FERDİ ALTINBAŞ</t>
  </si>
  <si>
    <t>TİBET TURGUT - KADİR MUTAF</t>
  </si>
  <si>
    <t>HASAN NURAL - ELİF NURAL</t>
  </si>
  <si>
    <t>ALİ ÇELİK - FERDİ ALTINBAŞ - BURAK BALIBEY - OĞUZ DEĞİRMENCİ</t>
  </si>
  <si>
    <t>(+) 45 / 50 ERKEK 4 vs 4</t>
  </si>
  <si>
    <t>SILA KOLAY - HİLAL KÖSE</t>
  </si>
  <si>
    <t xml:space="preserve">ASYA KÜÇÜKYILMAZ - LARA SUDENAZ BOSTANCIOĞLU </t>
  </si>
  <si>
    <t>VOLKAN ÖZAKMAN - VOLKAN ÖZFIRART (SEDAT ÖZER)</t>
  </si>
  <si>
    <t>KAYHAN KARTAL EJDER - ERCÜMENT PAĞDA - HAKAN UNÇ - ZAFER AKDEMİR</t>
  </si>
  <si>
    <t xml:space="preserve">DİLEK KÜBRA KARAKUŞ / DERYA ÖZÇELİK </t>
  </si>
  <si>
    <t>MURAT BOZKURT - ALİHSAN ODABAŞI (MUSTAFA TAŞDÖVEN)</t>
  </si>
  <si>
    <t>Not: Parantez içindekiler yedek oyunculardır.</t>
  </si>
  <si>
    <t>Maça başlayan ikili o maçı bitirmelidir. Yedek oyuncu ancak başka bir maça baştan başlayabilir.</t>
  </si>
  <si>
    <t>MEHMET ALATTİN EYİLİK - ÖZCAN OSLU</t>
  </si>
  <si>
    <t>SEDAT ÖZER - VOLKAN ÖZAKMAN - M.ALAATTİN EYLİK - VOLKAN ÖZFIRAT (SEDA ÖZGÖREN)</t>
  </si>
  <si>
    <t>VETERANLAR TÜRKİYE ŞAMPİYONASI KATILIM LİSTESİ</t>
  </si>
  <si>
    <t>KULÜPLER TÜRKİYE ŞAMPİYONASI KATILIM LİSTESİ</t>
  </si>
  <si>
    <t>TİBET TURGUT - KADİR MUTAF - HASAN NURAL - ELİF NURAL</t>
  </si>
  <si>
    <t>EMRE ARSLAN - ADİL ÇANAKCI - MURAT CAN KARA - HASAN H. ER</t>
  </si>
  <si>
    <t>ÖYKÜ AKDEMİR - CEYDA YILMAZ</t>
  </si>
  <si>
    <t>BENSU NAZ KÜTÜKLÜ - CENAY DURMAZ</t>
  </si>
  <si>
    <t>BEGÜM ÖZDEMİR - ZEHRA SU TURHAN</t>
  </si>
  <si>
    <t>AYŞE SÖZEN - DERİN SU KUTAYDIN</t>
  </si>
  <si>
    <t>ADA GAVAŞ - İPEK ÖTENEN</t>
  </si>
  <si>
    <t>SERKAN TUNCA - ÖZGÜR ÖZTÜRK</t>
  </si>
  <si>
    <t>SENEM EVRİM YETİŞEN - BENGİSU KAZAZLAR</t>
  </si>
  <si>
    <t>DURU ŞENTÜRKÜN - NEHİR ARAS</t>
  </si>
  <si>
    <t>BURCU PAMUKCU - BURCU ALŞAN (NİHAN GENÇÜLGEN EVRENÖSOĞLU)</t>
  </si>
  <si>
    <t>SOFIA ERDEMİL - ZEYNEP VERGİLİ (ÖZGÜ YALÇIN)</t>
  </si>
  <si>
    <t>FİVE MASTER (BURCU PAMUKÇU - BURCU ALŞAN - SOFİYA ERDEMİL - MURAT BOZKURT (MUSTAFA DAŞDÖVEN)</t>
  </si>
  <si>
    <t>ÖZCAN  OSLU - ARZU UZATÖZ</t>
  </si>
  <si>
    <t>BAŞAK BÖLÜM - ARZU UZATÖZ</t>
  </si>
  <si>
    <t>MEDİNE KORKMAZ - NAGEHAN TEMEL</t>
  </si>
  <si>
    <t>SILA SOYDAN - PINAR YAKAR</t>
  </si>
  <si>
    <t>Grup A</t>
  </si>
  <si>
    <t>Grup B</t>
  </si>
  <si>
    <t>Grup C</t>
  </si>
  <si>
    <t>KULÜPLER MİDİ KIZLAR</t>
  </si>
  <si>
    <t>KULÜPLER KÜÇÜK KIZLAR</t>
  </si>
  <si>
    <t>KULÜPLER KADINLAR</t>
  </si>
  <si>
    <t>KULÜPLER GENÇ KIZLAR</t>
  </si>
  <si>
    <t>MUĞLA BŞ BLD. G.S.K(Elif-Defne)</t>
  </si>
  <si>
    <t>MUĞLA BŞ BLD. G.S.K(Ecenaz-Seden)</t>
  </si>
  <si>
    <t>KARTAL ANADOLU SPOR KLÜBÜ(Zeynep-Dila)</t>
  </si>
  <si>
    <t>BODRUM DOĞUŞ(Bensu-Cenay)</t>
  </si>
  <si>
    <t>BURDUR MÜCADELE GSK (Çilem - Nesibe)</t>
  </si>
  <si>
    <t>UNO AKDEMİ S.K. (Medine-Nagehan)</t>
  </si>
  <si>
    <t>BURDUR MÜCADELE GSK (Cansu - Pulsar)</t>
  </si>
  <si>
    <t>MUĞLA BŞ BLD. G.S.K (Sıla - Pınar)</t>
  </si>
  <si>
    <t>BODRUM DOĞUŞ (Begüm - Zehra)</t>
  </si>
  <si>
    <t>ÖZATEŞ G.S.K. (Berrak - Şimal)</t>
  </si>
  <si>
    <t>BERRAK ŞATAFATLI - ŞİMAL BAYLAN</t>
  </si>
  <si>
    <t>İBRADI BELEDİYESİ SPOR KLÜBÜ (Belinay - Ceren)</t>
  </si>
  <si>
    <t>İSTANBUL ANADOLU G.S.K (Öylü - Ceyda)</t>
  </si>
  <si>
    <t>BURDUR MÜCADELE GSK (Dilek - Derya)</t>
  </si>
  <si>
    <t>BETA SPOR KLÜBÜ (Duru-Nehir)</t>
  </si>
  <si>
    <t>BETA SPOR KLÜBÜ (Senem-Bengisu)</t>
  </si>
  <si>
    <t>BODRUM DOĞUŞ (Ayşe-Derin)</t>
  </si>
  <si>
    <t>MUĞLA BŞ BLD. G.S.K (Ilgın - Nilsu)</t>
  </si>
  <si>
    <t>ILGIN ÇELİKBİLEK - NİLSU KIDIL</t>
  </si>
  <si>
    <t>MUĞLA BŞ BLD. G.S.K (Defne - Gülin)</t>
  </si>
  <si>
    <t>.</t>
  </si>
  <si>
    <t>MANAVGAT GENÇLİK ve SPOR KULÜBÜ (Arzu-Tuana)</t>
  </si>
  <si>
    <t>MANAVGAT GENÇLİK ve SPOR KULÜBÜ (Zeynep-Zemzem)</t>
  </si>
  <si>
    <t>KARTAL ANADOLU SPOR KLÜBÜ (İrem-Sudenaz)</t>
  </si>
  <si>
    <t>ANTALYA AÇI GENÇLİK SPOR KULÜBÜ (Sudenaz-Afra)</t>
  </si>
  <si>
    <t>BETA SPOR KLÜBÜ (Asya-Lara)</t>
  </si>
  <si>
    <t>İSTANBUL ANADOLU G.S.K (Azra - İlayda)</t>
  </si>
  <si>
    <t>İZMİR GÜZEL YALI G.S.K (Ada - İpek)</t>
  </si>
  <si>
    <t>Match</t>
  </si>
  <si>
    <t>#</t>
  </si>
  <si>
    <t>ROUND</t>
  </si>
  <si>
    <t>Team 1</t>
  </si>
  <si>
    <t>vs</t>
  </si>
  <si>
    <t>Team 2</t>
  </si>
  <si>
    <t>Result</t>
  </si>
  <si>
    <t>1. Set</t>
  </si>
  <si>
    <t>2. Set</t>
  </si>
  <si>
    <t>3. Set</t>
  </si>
  <si>
    <t>TIME</t>
  </si>
  <si>
    <t>COURT</t>
  </si>
  <si>
    <t>I</t>
  </si>
  <si>
    <t>MANAVGAT GENÇLİK ve SPOR KULÜBÜ (Arzu-Tuana) / </t>
  </si>
  <si>
    <t>&lt;-&gt;</t>
  </si>
  <si>
    <t>-</t>
  </si>
  <si>
    <t>MUĞLA BŞ BLD. G.S.K (Defne - Gülin) / </t>
  </si>
  <si>
    <t>İZMİR GÜZEL YALI G.S.K (Ada - İpek) / </t>
  </si>
  <si>
    <t>BETA SPOR KLÜBÜ (Sıla-Lara) / </t>
  </si>
  <si>
    <t>VEFA ŞİMŞEK BEACH VOLLEY AKADEMİ (Dalya- Tuana) / </t>
  </si>
  <si>
    <t>BODRUM DOĞUŞ (Ayşe-Derin) / </t>
  </si>
  <si>
    <t>ANTALYA AÇI GENÇLİK SPOR KULÜBÜ (Sudenaz-Afra) / </t>
  </si>
  <si>
    <t>KARTAL ANADOLU SPOR KLÜBÜ (İrem-Sudenaz) / </t>
  </si>
  <si>
    <t>BETA SPOR KLÜBÜ (Senem-Bengisu) / </t>
  </si>
  <si>
    <t>MUĞLA BŞ BLD. G.S.K (Ilgın - Nilsu) / </t>
  </si>
  <si>
    <t>BETA SPOR KLÜBÜ (Asya-Lara) / </t>
  </si>
  <si>
    <t>İSTANBUL ANADOLU G.S.K (Azra - İlayda) / </t>
  </si>
  <si>
    <t>MUĞLA BŞ BLD. G.S.K (Ekin - Bahar) / </t>
  </si>
  <si>
    <t>BETA SPOR KLÜBÜ (Duru-Nehir) / </t>
  </si>
  <si>
    <t>MANAVGAT GENÇLİK ve SPOR KULÜBÜ (Zeynep-Zemzem) / </t>
  </si>
  <si>
    <t>II</t>
  </si>
  <si>
    <t>Winner Match #1</t>
  </si>
  <si>
    <t>Winner Match #2</t>
  </si>
  <si>
    <t>Winner Match #3</t>
  </si>
  <si>
    <t>Winner Match #4</t>
  </si>
  <si>
    <t>Winner Match #5</t>
  </si>
  <si>
    <t>Winner Match #6</t>
  </si>
  <si>
    <t>Winner Match #7</t>
  </si>
  <si>
    <t>Winner Match #8</t>
  </si>
  <si>
    <t>Loser Match #8</t>
  </si>
  <si>
    <t>Loser Match #7</t>
  </si>
  <si>
    <t>Loser Match #6</t>
  </si>
  <si>
    <t>Loser Match #5</t>
  </si>
  <si>
    <t>Loser Match #4</t>
  </si>
  <si>
    <t>Loser Match #3</t>
  </si>
  <si>
    <t>Loser Match #2</t>
  </si>
  <si>
    <t>Loser Match #1</t>
  </si>
  <si>
    <t>Winner Match #13</t>
  </si>
  <si>
    <t>Loser Match #10</t>
  </si>
  <si>
    <t>Winner Match #14</t>
  </si>
  <si>
    <t>Loser Match #9</t>
  </si>
  <si>
    <t>Winner Match #15</t>
  </si>
  <si>
    <t>Loser Match #12</t>
  </si>
  <si>
    <t>Winner Match #16</t>
  </si>
  <si>
    <t>Loser Match #11</t>
  </si>
  <si>
    <t>III</t>
  </si>
  <si>
    <t>Winner Match #9</t>
  </si>
  <si>
    <t>Winner Match #10</t>
  </si>
  <si>
    <t>Winner Match #11</t>
  </si>
  <si>
    <t>Winner Match #12</t>
  </si>
  <si>
    <t>Winner Match #17</t>
  </si>
  <si>
    <t>Winner Match #18</t>
  </si>
  <si>
    <t>Winner Match #19</t>
  </si>
  <si>
    <t>Winner Match #20</t>
  </si>
  <si>
    <t>Winner Match #23</t>
  </si>
  <si>
    <t>Loser Match #22</t>
  </si>
  <si>
    <t>Winner Match #24</t>
  </si>
  <si>
    <t>Loser Match #21</t>
  </si>
  <si>
    <t>SF</t>
  </si>
  <si>
    <t>Winner Match #21</t>
  </si>
  <si>
    <t>Winner Match #25</t>
  </si>
  <si>
    <t>Winner Match #22</t>
  </si>
  <si>
    <t>Winner Match #26</t>
  </si>
  <si>
    <t>Loser Match #27</t>
  </si>
  <si>
    <t>Loser Match #28</t>
  </si>
  <si>
    <t>F</t>
  </si>
  <si>
    <t>Winner Match #27</t>
  </si>
  <si>
    <t>Winner Match #28</t>
  </si>
  <si>
    <t>3lük</t>
  </si>
  <si>
    <t>(+) 45 / 50  ERKEK 2 vs 2 - 1 vs 5</t>
  </si>
  <si>
    <t>(+) 45 / 50  ERKEK 2 vs 2 - 1 vs 4</t>
  </si>
  <si>
    <t>(+) 45 / 50  ERKEK 2 vs 2 - 1 vs 3</t>
  </si>
  <si>
    <t>(+) 45 / 50  ERKEK 2 vs 2 - 1 vs 2</t>
  </si>
  <si>
    <t>(+) 45 / 50  ERKEK 2 vs 2 - 2 vs 5</t>
  </si>
  <si>
    <t>(+) 45 / 50  ERKEK 2 vs 2 - 2 vs 4</t>
  </si>
  <si>
    <t>(+) 45 / 50  ERKEK 2 vs 2 - 2 vs 3</t>
  </si>
  <si>
    <t>(+) 45 / 50  ERKEK 2 vs 2 - 3 vs 5</t>
  </si>
  <si>
    <t>(+) 45 / 50  ERKEK 2 vs 2 - 3 vs 4</t>
  </si>
  <si>
    <t>(+) 45 / 50  ERKEK 2 vs 2 -  4 vs 5</t>
  </si>
  <si>
    <t>Kulüpler Kadınlar 1 vs 3</t>
  </si>
  <si>
    <t>Kulüpler Kadınlar  2 vs 3</t>
  </si>
  <si>
    <t xml:space="preserve">Kulüpler Kadınlar  1 vs 2 </t>
  </si>
  <si>
    <t>K KüçükK 1 vs 3</t>
  </si>
  <si>
    <t xml:space="preserve">K KüçükK 1 vs 2 </t>
  </si>
  <si>
    <t>K KüçükK 2 vs 3</t>
  </si>
  <si>
    <t>K Midi K 3 vs 4</t>
  </si>
  <si>
    <t>(+) 35 ERKEK 4 vs 4 - GRUP B - 1 vs 3</t>
  </si>
  <si>
    <t>(+) 35 ERKEK 4 vs 4 - GRUP B - 2 vs 3</t>
  </si>
  <si>
    <t xml:space="preserve">(+) 35 ERKEK 4 vs 4 - GRUP B - 1 vs 2 </t>
  </si>
  <si>
    <t>(+) 35 ERKEK 4 vs 4 - GRUP A - 1 vs 3</t>
  </si>
  <si>
    <t>(+) 35 ERKEK 4 vs 4 - GRUP A - 2 vs 3</t>
  </si>
  <si>
    <t xml:space="preserve">(+) 35 ERKEK 4 vs 4 - GRUP A - 1 vs 2 </t>
  </si>
  <si>
    <t>(+) 35  MIX / KARIŞIK  2 vs 2 - 1 vs 3</t>
  </si>
  <si>
    <t>(+) 35  MIX / KARIŞIK  2 vs 2 - 2 vs 3</t>
  </si>
  <si>
    <t xml:space="preserve">(+) 35  MIX / KARIŞIK  2 vs 2 - 1 vs 2 </t>
  </si>
  <si>
    <t>(+) 35  BAYAN 2 vs 2 - GRUP B - 1 vs 3</t>
  </si>
  <si>
    <t>(+) 35  BAYAN 2 vs 2 - GRUP B - 2 vs 3</t>
  </si>
  <si>
    <t xml:space="preserve">(+) 35  BAYAN 2 vs 2 - GRUP B - 1 vs 2 </t>
  </si>
  <si>
    <t>(+) 35  BAYAN 2 vs 2 - GRUP A - 1 vs 3</t>
  </si>
  <si>
    <t>(+) 35  BAYAN 2 vs 2 - GRUP A - 2 vs 3</t>
  </si>
  <si>
    <t xml:space="preserve">(+) 35  BAYAN 2 vs 2 - GRUP A - 1 vs 2 </t>
  </si>
  <si>
    <t>(+) 35 ERKEK 2 vs 2 - Grup A - 1 vs 3</t>
  </si>
  <si>
    <t>(+) 35 ERKEK 2 vs 2 - Grup B - 1 vs 3</t>
  </si>
  <si>
    <t>(+) 35 ERKEK 2 vs 2 - Grup B - 2 vs 3</t>
  </si>
  <si>
    <t xml:space="preserve">(+) 35 ERKEK 2 vs 2 - Grup B - 1 vs 2 </t>
  </si>
  <si>
    <t>(+) 35 ERKEK 2 vs 2 - Grup A - 2 vs 3</t>
  </si>
  <si>
    <t xml:space="preserve">(+) 35 ERKEK 2 vs 2 - Grup A - 1 vs 2 </t>
  </si>
  <si>
    <t>(+) 35 ERKEK 2 vs 2 - Grup C - 1 vs 3</t>
  </si>
  <si>
    <t>(+) 35 ERKEK 2 vs 2 - Grup C - 2 vs 3</t>
  </si>
  <si>
    <t xml:space="preserve">(+) 45 / 50 ERKEK 4 vs 4 - 1 vs 2 </t>
  </si>
  <si>
    <t>GRUP A</t>
  </si>
  <si>
    <t>GRUP B</t>
  </si>
  <si>
    <t>K GençKızlar - GRUP A - 1 vs 3</t>
  </si>
  <si>
    <t>K GençKızlar - GRUP A - 2 vs 3</t>
  </si>
  <si>
    <t xml:space="preserve">K GençKızlar - GRUP A - 1 vs 2 </t>
  </si>
  <si>
    <t>K GençKızlar - GRUP B - 1 vs 3</t>
  </si>
  <si>
    <t>K GençKızlar - GRUP B - 2 vs 3</t>
  </si>
  <si>
    <t xml:space="preserve">K GençKızlar - GRUP B - 1 vs 2 </t>
  </si>
  <si>
    <t>(+) 45 / 50 ERKEK 2 vs 2</t>
  </si>
  <si>
    <t>(+) 45 / 50 ERKEK 2 vs 2 - GRUP B - 1 vs 3</t>
  </si>
  <si>
    <t>(+) 45 / 50 ERKEK 2 vs 2 - GRUP B - 2 vs 3</t>
  </si>
  <si>
    <t xml:space="preserve">(+) 45 / 50 ERKEK 2 vs 2 - GRUP B - 1 vs 2 </t>
  </si>
  <si>
    <t>(+) 45 / 50 ERKEK 2 vs 2 - GRUP A - 1 vs 3</t>
  </si>
  <si>
    <t>(+) 45 / 50 ERKEK 2 vs 2 - GRUP A - 2 vs 3</t>
  </si>
  <si>
    <t xml:space="preserve">(+) 45 / 50 ERKEK 2 vs 2 - GRUP A - 1 vs 2 </t>
  </si>
  <si>
    <t>B2 vs C2</t>
  </si>
  <si>
    <t>(+) 35 ERKEK 2 vs 2 - Grup A1 or B 1 or C 1</t>
  </si>
  <si>
    <t>(+) 35 ERKEK 2 vs 2 - Grup ?? 2.</t>
  </si>
  <si>
    <t>aynı gruptan birinci ile karşılaşamaz</t>
  </si>
  <si>
    <t>(+) 35  BAYAN 2 vs 2 - GRUP A 1.si</t>
  </si>
  <si>
    <t>(+) 35  BAYAN 2 vs 2 - GRUP B 2.si</t>
  </si>
  <si>
    <t>(+) 35  BAYAN 2 vs 2 - GRUP B 1.si</t>
  </si>
  <si>
    <t>(+) 35  BAYAN 2 vs 2 - GRUP A 2.si</t>
  </si>
  <si>
    <t>galibi</t>
  </si>
  <si>
    <t>(+) 35 ERKEK 4 vs 4 - GRUP B - 2.si</t>
  </si>
  <si>
    <t>(+) 35 ERKEK 4 vs 4 - GRUP A - 1.si</t>
  </si>
  <si>
    <t>(+) 35 ERKEK 4 vs 4 - GRUP A - 2.si</t>
  </si>
  <si>
    <t>(+) 35 ERKEK 4 vs 4 - GRUP B - 1.si</t>
  </si>
  <si>
    <t>Final</t>
  </si>
  <si>
    <t>3.lük</t>
  </si>
  <si>
    <t>mağlubu</t>
  </si>
  <si>
    <t>(+) 45 / 50 ERKEK 2 vs 2 - GRUP B - 2.</t>
  </si>
  <si>
    <t>(+) 45 / 50 ERKEK 2 vs 2 - GRUP A - 1.</t>
  </si>
  <si>
    <t>(+) 45 / 50 ERKEK 2 vs 2 - GRUP B - 1.</t>
  </si>
  <si>
    <t>(+) 45 / 50 ERKEK 2 vs 2 - GRUP A - 2.</t>
  </si>
  <si>
    <t>K GençKızlar - GRUP A - 1.si</t>
  </si>
  <si>
    <t>K GençKızlar - GRUP A - 2.si</t>
  </si>
  <si>
    <t>K GençKızlar - GRUP B - 2.si</t>
  </si>
  <si>
    <t>K GençKızlar - GRUP B - 1.si</t>
  </si>
  <si>
    <t>(+) 35 ERKEK 2 vs 2 - ÇF 1</t>
  </si>
  <si>
    <t>(+) 35 ERKEK 2 vs 2 - ÇF 2</t>
  </si>
  <si>
    <t>Kulüpler Kadınlar FİNAL Grup 1. vs (2vs3 galibi)</t>
  </si>
  <si>
    <t>Kulüpler Kadınlar YF Grup 2si vs 3si</t>
  </si>
  <si>
    <t>(+) 35 ERKEK 2 vs 2 - YF 2</t>
  </si>
  <si>
    <t>(+) 35 ERKEK 4 vs 4 - YF 1</t>
  </si>
  <si>
    <t>(+) 35 ERKEK 4 vs 4 - YF 2</t>
  </si>
  <si>
    <t>K GençKızlar - YF 2</t>
  </si>
  <si>
    <t>(+) 35  BAYAN 2 vs 2 - YF 2</t>
  </si>
  <si>
    <t>K GençKızlar - YF 1</t>
  </si>
  <si>
    <t>(+) 35 ERKEK 2 vs 2 - FİNAL</t>
  </si>
  <si>
    <t>(+) 35 ERKEK 2 vs 2 - ÜÇÜNCÜLÜK</t>
  </si>
  <si>
    <t>(+) 45 / 50 ERKEK FİNAL</t>
  </si>
  <si>
    <t>(+) 45 / 50 ERKEK ÜÇÜNCÜLÜK</t>
  </si>
  <si>
    <t>(+) 35 ERKEK 4 vs 4 - FİNAL</t>
  </si>
  <si>
    <t>(+) 35  BAYAN 2 vs 2 - Üçüncülük</t>
  </si>
  <si>
    <t>(+) 35  BAYAN 2 vs 2 - FİNAL</t>
  </si>
  <si>
    <t>K GençKızlar - FİNAL</t>
  </si>
  <si>
    <t>K GençKızlar - Üçüncülük</t>
  </si>
  <si>
    <t>(+) 35  MIX / KARIŞIK  2 vs 2 - Final  (Grup1 ve YF galibi)</t>
  </si>
  <si>
    <t>Kulüpler Midi K Final</t>
  </si>
  <si>
    <t>Kulüpler Midi K YF (grup 2. vs grup 3.)</t>
  </si>
  <si>
    <t>2020 KULÜPLER VE VETERANLAR TÜRKİYE ŞAMPİYONALARI</t>
  </si>
  <si>
    <t xml:space="preserve">(+) 35  BAYAN 2 vs 2 (3 takımlı 2 grup oluşur. Her gruptan ilk iki çıkar, çapraz eşleşme ile yarı final oynanır) </t>
  </si>
  <si>
    <t>(+) 35  MIX / KARIŞIK (ERKEK - BAYAN) 2 vs 2 (3 takımlı 1 grup oluşur. Grup 2. ve 3.sü yarı final oynar 1. direk finale çıkar)</t>
  </si>
  <si>
    <t xml:space="preserve">(+) 35  ERKEK 4 vs 4 (3 takımlı 2 grup oluşur. Her gruptan ilk iki çıkar, çapraz eşleşme ile yarı final oynanır) </t>
  </si>
  <si>
    <t xml:space="preserve">(+) 45 / 50  ERKEK 2 vs 2 (3 takımlı 2 grup ( bir grup 2 takımdan) oluşur. Her gruptan ilk iki çıkar, çapraz eşleşme ile yarı final oynanır) </t>
  </si>
  <si>
    <t>(+) 45 / 50 ERKEK 4 vs 4 ( 2 kere maç yaparlar. Maçları kazananlarda beraberlik olursa bir üçüncü maç oynanır)</t>
  </si>
  <si>
    <t>YILDIZ KIZLAR ( Çift Eleme Fikstüre Göre maçlar yapılır)</t>
  </si>
  <si>
    <t xml:space="preserve">GENÇ KIZLAR  (3 takımlı 2 grup oluşur. Her gruptan ilk iki çıkar, çapraz eşleşme ile yarı final oynanır) </t>
  </si>
  <si>
    <t xml:space="preserve">MİDİ KIZLAR  (4 takımlı 1 grup oluşur.  Gruptan tüm takımlar çıkar. Yarı finaller: grup 1.si vs 4.sü ve 2.si vs 3sü) </t>
  </si>
  <si>
    <t xml:space="preserve"> KADINLAR (3 takımlı 1 grup oluşur. Grup 2. ve 3.sü yarı final oynar 1. direk finale çıkar)</t>
  </si>
  <si>
    <t>KÜÇÜK KIZLAR (3 takımlı 1 grup oluşur. Grup 2. ve 3.sü yarı final oynar 1. direk finale çıkar)</t>
  </si>
  <si>
    <t>Day 2 (Cumartesi)</t>
  </si>
  <si>
    <t>3. Gün Pazar</t>
  </si>
  <si>
    <t>VEFA ŞİMŞEK BEACH VOLLEY AKADEMİ ALTINYURT S.K (Dalya- Tuana)</t>
  </si>
  <si>
    <t>Gruplar: Kura çekilerek belirlenecektir. (aynı kulüpten takımlar mümkün olduğunca ilk grupta eşleştirilmeyecektir.)</t>
  </si>
  <si>
    <t xml:space="preserve">Kura çekimi 10 Eylül Perşembe Günü Organizasyon çadırında saat 18:00'de gerçekleştirilecektir. </t>
  </si>
  <si>
    <t xml:space="preserve">Takımların yoklaması Perşembe günü saat 16:00-18:00 arasında yapılacaktır. Yoklamaya gelemeyecek olup maçlara gelebiileceklerin </t>
  </si>
  <si>
    <t>plajorganizasyon@tvf.org.tr adresine email atmaları ve mazeret gösterrmeleri gerekmektedir.</t>
  </si>
  <si>
    <t>Çift eleme fikstür kura çekilerek belirlenecektir. (aynı kulüpten takımlar mümkün olduğunca ilk round da eşleştirilmeyecektir.)</t>
  </si>
  <si>
    <t>Sporcular kendi formalarını numaralı olarak TVF talimatında yer aldığı şekilde temin edip gelmelidir.</t>
  </si>
  <si>
    <t>BETA SPOR KLÜBÜ (Sıla-Hilal)</t>
  </si>
  <si>
    <t>Takımlar kendi konaklamalarını, içecek sularını ve yemeklerini kendileri temin ederler.</t>
  </si>
  <si>
    <t>(+) 35 ERKEK 2 vs 2 ( 3 takımlı 2 grup, 4 takımlı bir oluşur. Her gruptan ilk iki çıkar, dörtlü gruptan ilk üç çıkar.)</t>
  </si>
  <si>
    <t>(+) 35 ERKEK 2 vs 2 - Grup C - 1 vs 4</t>
  </si>
  <si>
    <t>(+) 35 ERKEK 2 vs 2 - Grup C - 1 vs 2</t>
  </si>
  <si>
    <t>(+) 35 ERKEK 2 vs 2 - Grup C - 2 vs 4</t>
  </si>
  <si>
    <t>(+) 35 ERKEK 2 vs 2 - Grup C - 3 vs 4</t>
  </si>
  <si>
    <t>AHMET NECATİ SULHAN - BÜLENT TURAN - MEDİNE -  NAGEHAN</t>
  </si>
  <si>
    <t>Küçük Eleme Maçı - Yıldız Kategoriye kalma için</t>
  </si>
  <si>
    <t>Kulüpler Küçük K 1 vs 2 1 . Maç</t>
  </si>
  <si>
    <t>Kulüpler Küçük K 1 vs 2  2 . Maç</t>
  </si>
  <si>
    <t>K Yldız YK9</t>
  </si>
  <si>
    <t>K Yldız YK10</t>
  </si>
  <si>
    <t>K Yldız YK11</t>
  </si>
  <si>
    <t>K Yldız YK12</t>
  </si>
  <si>
    <t>K Yldız YK13</t>
  </si>
  <si>
    <t>K Yldız YK14</t>
  </si>
  <si>
    <t>K Yldız YK15</t>
  </si>
  <si>
    <t>K Yldız YK17</t>
  </si>
  <si>
    <t>K Yldız YK18</t>
  </si>
  <si>
    <t>K Yldız YK19</t>
  </si>
  <si>
    <t>K Yldız YK20</t>
  </si>
  <si>
    <t>K Yldız YK21</t>
  </si>
  <si>
    <t>K Yldız YK22</t>
  </si>
  <si>
    <t>K Yldız YK23</t>
  </si>
  <si>
    <t>K Yldız YK24</t>
  </si>
  <si>
    <t>K Yldız YK25</t>
  </si>
  <si>
    <t>K Yldız YK26</t>
  </si>
  <si>
    <t>K Yldız YK27</t>
  </si>
  <si>
    <t>K Yldız YK28</t>
  </si>
  <si>
    <t>K Yldız YK29</t>
  </si>
  <si>
    <t>K Yldız YK30 FİNAL</t>
  </si>
  <si>
    <t>EGE ATLETİK SPOR KULÜBÜ (Nazlıcan -Ezgi )</t>
  </si>
  <si>
    <t>EGE ATLETİK SPOR KULÜBÜ (İrem - Miray)</t>
  </si>
  <si>
    <t>NAZLICAN KARASU - EZGİ DOĞAN</t>
  </si>
  <si>
    <t>İREM TOPAÇ - MİRAY YAYGEL</t>
  </si>
  <si>
    <t>bye</t>
  </si>
  <si>
    <t>Küçüklerden çıkacak eleme</t>
  </si>
  <si>
    <t>K GençKızlar - GRUP B - 1 vs 2 (1. maç)</t>
  </si>
  <si>
    <t>K GençKızlar - GRUP B - 1 vs 2 (2. maç)</t>
  </si>
  <si>
    <t>K Yıldız YK3</t>
  </si>
  <si>
    <t>K Yıldız YK7</t>
  </si>
  <si>
    <t>K Yıldız YK1</t>
  </si>
  <si>
    <t>K Yıldız YK6</t>
  </si>
  <si>
    <t>K Yıldız YK2</t>
  </si>
  <si>
    <t>K Yıldız YK4</t>
  </si>
  <si>
    <t>K Yıldız YK5</t>
  </si>
  <si>
    <t>K Yıldız YK8</t>
  </si>
  <si>
    <t>K Midi K 1 vs 2 Grup A</t>
  </si>
  <si>
    <t>K Midi K 1 vs 3 Grup A</t>
  </si>
  <si>
    <t>K Midi K 2 vs 3 Grup A</t>
  </si>
  <si>
    <t>K Midi K 1 vs 2 Grup B 1 Maç</t>
  </si>
  <si>
    <t>K Midi K 1 vs 2 Grup B 2. Maç</t>
  </si>
  <si>
    <t>K Yıldız YK16</t>
  </si>
  <si>
    <t>K YıldızYK9</t>
  </si>
  <si>
    <t>K YıldızYK10</t>
  </si>
  <si>
    <t>K YıldızYK11</t>
  </si>
  <si>
    <t>K YıldızYK12</t>
  </si>
  <si>
    <t>K YıldızYK13</t>
  </si>
  <si>
    <t>K YıldızYK14</t>
  </si>
  <si>
    <t>K YıldızYK15</t>
  </si>
  <si>
    <t>K YıldızYK16</t>
  </si>
  <si>
    <t>K YıldızYK17</t>
  </si>
  <si>
    <t>K YıldızYK18</t>
  </si>
  <si>
    <t>K YıldızYK19</t>
  </si>
  <si>
    <t>K YıldızYK20</t>
  </si>
  <si>
    <t>K YıldızYK21</t>
  </si>
  <si>
    <t>K YıldızYK22</t>
  </si>
  <si>
    <t>K YıldızYK23</t>
  </si>
  <si>
    <t>K YıldızYK24</t>
  </si>
  <si>
    <t>K YıldızYK25</t>
  </si>
  <si>
    <t>K YıldızYK26</t>
  </si>
  <si>
    <t>K YıldızYK27</t>
  </si>
  <si>
    <t>K YıldızYK28</t>
  </si>
  <si>
    <t>K YıldızYK29</t>
  </si>
  <si>
    <t>K YıldızYK30</t>
  </si>
  <si>
    <t>(+) 45 / 50 ERKEK 4 vs 4 - 1 vs 3</t>
  </si>
  <si>
    <t>(+) 45 / 50 ERKEK 4 vs 4 - 2 vs 3</t>
  </si>
  <si>
    <t>K Midi K 1 vs 2 Grup B 1. Maç</t>
  </si>
  <si>
    <t>KULÜPLER YILDIZ KIZLAR </t>
  </si>
  <si>
    <t>GÜN</t>
  </si>
  <si>
    <t>Court</t>
  </si>
  <si>
    <t>Saat</t>
  </si>
  <si>
    <t>MUĞLA BŞ BLD. G.S.K (Sıla - Pınar) / </t>
  </si>
  <si>
    <t>2-1</t>
  </si>
  <si>
    <t>11 Eylül Cuma</t>
  </si>
  <si>
    <t xml:space="preserve">HASAN H. ER - EMRE ARSAN </t>
  </si>
  <si>
    <t>EMRE ARSAN - ADİL ÇANAKCI - MURAT CAN KARA - HASAN H. ER</t>
  </si>
  <si>
    <t>BETA SPOR KLÜBÜ (Sıra-Hilal) / </t>
  </si>
  <si>
    <t>MUĞLA BŞ BLD. G.S.K (Ekin Ada - Bahar)</t>
  </si>
  <si>
    <t>MUĞLA BŞ BLD. G.S.K (Ekin Ada - Bahar) / </t>
  </si>
  <si>
    <t>(+) 35 ERKEK 2 vs 2 - En iyi birinci</t>
  </si>
  <si>
    <t>(+) 35 ERKEK 2 vs 2 - bye</t>
  </si>
  <si>
    <t>(+) 35 ERKEK 2 vs 2 - C Grup Üçüncüsü</t>
  </si>
  <si>
    <t>(+) 35 ERKEK 2 vs 2 - En iyi ikinci birinci</t>
  </si>
  <si>
    <t>(+) 35 ERKEK 2 vs 2 - En kötü Birinci</t>
  </si>
  <si>
    <t>(+) 35 ERKEK 2 vs 2 - En kötü ikinci</t>
  </si>
  <si>
    <t>(+) 35 ERKEK 2 vs 2 - En iyi ikinci</t>
  </si>
  <si>
    <t>0-2</t>
  </si>
  <si>
    <t>1-2</t>
  </si>
  <si>
    <t>2-0</t>
  </si>
  <si>
    <t>Kulüpler Midi K Üçüncülük</t>
  </si>
  <si>
    <t>Kulüpler Midi K Yarı Final Galibi</t>
  </si>
  <si>
    <t>Kulüpler Midi K Yarı Final Mağlubu</t>
  </si>
  <si>
    <t>K GençKızlar - Yarı Final Mağlubu</t>
  </si>
  <si>
    <t>K GençKızlar - Yarı Final Galibi</t>
  </si>
  <si>
    <t>Kulüpler KüçükK 2. Maç</t>
  </si>
  <si>
    <t>12 Eylül Cumartesi</t>
  </si>
  <si>
    <t>13 Eylül Pazar</t>
  </si>
  <si>
    <t>SNO</t>
  </si>
  <si>
    <t>TARIH</t>
  </si>
  <si>
    <t>SAAT</t>
  </si>
  <si>
    <t>KTG</t>
  </si>
  <si>
    <t>GR</t>
  </si>
  <si>
    <t>ATAKIMI</t>
  </si>
  <si>
    <t>ASET</t>
  </si>
  <si>
    <t>BSET</t>
  </si>
  <si>
    <t>BTAKIMI</t>
  </si>
  <si>
    <t>35+</t>
  </si>
  <si>
    <t>C</t>
  </si>
  <si>
    <t>A</t>
  </si>
  <si>
    <t>SAYIB</t>
  </si>
  <si>
    <t>B</t>
  </si>
  <si>
    <t>SAYIA</t>
  </si>
  <si>
    <t>EB</t>
  </si>
  <si>
    <t>E</t>
  </si>
  <si>
    <t>A-GRUBU</t>
  </si>
  <si>
    <t>SET</t>
  </si>
  <si>
    <t>P</t>
  </si>
  <si>
    <t>ASAYI</t>
  </si>
  <si>
    <t>VSAYI</t>
  </si>
  <si>
    <t>VSET</t>
  </si>
  <si>
    <t>B-GRUBU</t>
  </si>
  <si>
    <t>C-GRUBU</t>
  </si>
  <si>
    <t>W15</t>
  </si>
  <si>
    <t>L16</t>
  </si>
  <si>
    <t>L17</t>
  </si>
  <si>
    <t>W16</t>
  </si>
  <si>
    <t>W17</t>
  </si>
  <si>
    <t>35+ Mix</t>
  </si>
  <si>
    <t>3rd</t>
  </si>
  <si>
    <t>Kulüp Kaıblar</t>
  </si>
  <si>
    <t>Burdur Müc. (Cannsu Cibeli/Pulsar Tunca)</t>
  </si>
  <si>
    <t>Uno Akademi (Medine Korkmaz / Nagehan Temel)</t>
  </si>
  <si>
    <t>Burdur Müc. 1 (Çilem Ünal / Nesibe Bulut)</t>
  </si>
  <si>
    <t>Sayı Av.</t>
  </si>
  <si>
    <t>(+) 35  BAYAN 2 vs 2 -YF 1</t>
  </si>
  <si>
    <t>(+) 35  BAYAN 2 vs 2 - YF 2 Mağlubu</t>
  </si>
  <si>
    <t>(+) 35  BAYAN 2 vs 2 - YF 1 Mağlubu</t>
  </si>
  <si>
    <t>(+) 35  BAYAN 2 vs 2 - YF 2 Galibi</t>
  </si>
  <si>
    <t>(+) 35  BAYAN 2 vs 2 - YF 1 Galibi</t>
  </si>
  <si>
    <t>(+) 35 ERKEK 2 vs 2 - YF 1 Galibi</t>
  </si>
  <si>
    <t>(+) 35 ERKEK 2 vs 2 - YF 2 Galibi</t>
  </si>
  <si>
    <t>(+) 45 / 50 ERKEK 2 vs 2 - YF</t>
  </si>
  <si>
    <t>(+) 45 / 50 ERKEK 2 vs 2 - YF 2 Mağlubu</t>
  </si>
  <si>
    <t>(+) 45 / 50 ERKEK 2 vs 2 - YF 1 Mağlubu</t>
  </si>
  <si>
    <t>(+) 45 / 50 ERKEK 2 vs 2 - YF 1</t>
  </si>
  <si>
    <t>(+) 45 / 50 ERKEK 2 vs 2 - YF 1 Galibi</t>
  </si>
  <si>
    <t>(+) 45 / 50 ERKEK 2 vs 2 - YF 2 Galibi</t>
  </si>
  <si>
    <t>(+) 35 ERKEK 2 vs 2 - YF 1 Mağlubu</t>
  </si>
  <si>
    <t>(+) 35 ERKEK 2 vs 2 - YF 2 Mağlubu</t>
  </si>
  <si>
    <t>K Midi K Yarı Final 1</t>
  </si>
  <si>
    <t>K Midi K Yarı Final 2</t>
  </si>
  <si>
    <t>A 1 vs 3</t>
  </si>
  <si>
    <t>A 2 vs 3</t>
  </si>
  <si>
    <t>A 1 vs 2</t>
  </si>
  <si>
    <t>B 1 vs 2</t>
  </si>
  <si>
    <t>B 2 vs 3</t>
  </si>
  <si>
    <t>B 1 vs 3</t>
  </si>
  <si>
    <t>(+) 35 ERKEK 2 vs 2 - ÇF 3</t>
  </si>
  <si>
    <t>(+) 45 / 50 ERKEK 4 vs 4 - FİNAL</t>
  </si>
  <si>
    <t xml:space="preserve">Grup Birincisi </t>
  </si>
  <si>
    <t>Grup İkincisi</t>
  </si>
  <si>
    <t>YF 1 Galibi</t>
  </si>
  <si>
    <t>YF 2 Galibi</t>
  </si>
  <si>
    <t>YF 1 Mağlubu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</si>
</sst>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3" x14ac:knownFonts="1">
    <font>
      <sz val="12"/>
      <color theme="1"/>
      <name val="Calibri"/>
      <family val="2"/>
      <charset val="162"/>
      <scheme val="minor"/>
    </font>
    <font>
      <sz val="10"/>
      <name val="Arial"/>
      <family val="2"/>
    </font>
    <font>
      <sz val="12"/>
      <color rgb="FF9C57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8"/>
      <color rgb="FF9C6500"/>
      <name val="Calibri"/>
      <family val="2"/>
      <charset val="162"/>
      <scheme val="minor"/>
    </font>
    <font>
      <b/>
      <sz val="16"/>
      <color rgb="FFFFFFFF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 tint="4.9989318521683403E-2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Helvetica"/>
      <family val="2"/>
    </font>
    <font>
      <sz val="12"/>
      <color rgb="FF000000"/>
      <name val="Arial"/>
      <family val="2"/>
    </font>
    <font>
      <sz val="8"/>
      <name val="Calibri"/>
      <family val="2"/>
      <charset val="162"/>
      <scheme val="minor"/>
    </font>
    <font>
      <sz val="12"/>
      <color theme="0"/>
      <name val="Arial"/>
      <family val="2"/>
    </font>
    <font>
      <u/>
      <sz val="12"/>
      <color theme="10"/>
      <name val="Calibri"/>
      <family val="2"/>
      <charset val="162"/>
      <scheme val="minor"/>
    </font>
    <font>
      <sz val="26"/>
      <color rgb="FF000000"/>
      <name val="Arial"/>
      <family val="2"/>
    </font>
    <font>
      <sz val="14"/>
      <color rgb="FF000000"/>
      <name val="Arial"/>
      <family val="2"/>
    </font>
    <font>
      <b/>
      <sz val="16"/>
      <color theme="0"/>
      <name val="Calibri"/>
      <family val="2"/>
      <charset val="162"/>
      <scheme val="minor"/>
    </font>
    <font>
      <b/>
      <sz val="20"/>
      <color theme="0"/>
      <name val="Calibri"/>
      <family val="2"/>
      <charset val="162"/>
      <scheme val="minor"/>
    </font>
    <font>
      <b/>
      <sz val="20"/>
      <color rgb="FFFFFFFF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22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  <charset val="162"/>
    </font>
    <font>
      <b/>
      <sz val="12"/>
      <color rgb="FFFF0000"/>
      <name val="Arial"/>
      <family val="2"/>
    </font>
    <font>
      <b/>
      <sz val="12"/>
      <color rgb="FFFF0000"/>
      <name val="Arial"/>
      <family val="2"/>
      <charset val="162"/>
    </font>
    <font>
      <b/>
      <sz val="12"/>
      <color theme="1"/>
      <name val="Helvetica"/>
      <family val="2"/>
    </font>
    <font>
      <b/>
      <sz val="12"/>
      <color rgb="FF002060"/>
      <name val="Calibri"/>
      <family val="2"/>
      <charset val="16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BBF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4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CE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86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 style="medium">
        <color indexed="15"/>
      </left>
      <right/>
      <top style="medium">
        <color indexed="15"/>
      </top>
      <bottom style="medium">
        <color indexed="1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4" borderId="0" applyNumberFormat="0" applyBorder="0" applyAlignment="0" applyProtection="0"/>
    <xf numFmtId="0" fontId="7" fillId="0" borderId="0"/>
    <xf numFmtId="0" fontId="21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64" fontId="2" fillId="4" borderId="10" xfId="2" applyNumberFormat="1" applyBorder="1" applyAlignment="1">
      <alignment horizontal="center" vertical="top" wrapText="1"/>
    </xf>
    <xf numFmtId="20" fontId="2" fillId="4" borderId="10" xfId="2" applyNumberFormat="1" applyBorder="1" applyAlignment="1">
      <alignment horizontal="center" vertical="center" wrapText="1"/>
    </xf>
    <xf numFmtId="20" fontId="5" fillId="4" borderId="1" xfId="2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0" fontId="2" fillId="4" borderId="11" xfId="2" applyNumberForma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/>
    <xf numFmtId="0" fontId="12" fillId="0" borderId="0" xfId="0" applyFont="1"/>
    <xf numFmtId="0" fontId="12" fillId="0" borderId="1" xfId="0" applyFont="1" applyBorder="1"/>
    <xf numFmtId="0" fontId="12" fillId="0" borderId="0" xfId="0" applyFont="1" applyFill="1" applyBorder="1"/>
    <xf numFmtId="0" fontId="0" fillId="8" borderId="1" xfId="0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6" fontId="1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0" fillId="10" borderId="0" xfId="0" applyFont="1" applyFill="1" applyAlignment="1">
      <alignment horizontal="center"/>
    </xf>
    <xf numFmtId="0" fontId="9" fillId="11" borderId="0" xfId="0" applyFont="1" applyFill="1"/>
    <xf numFmtId="0" fontId="9" fillId="3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8" borderId="0" xfId="0" applyFont="1" applyFill="1"/>
    <xf numFmtId="0" fontId="9" fillId="14" borderId="0" xfId="0" applyFont="1" applyFill="1"/>
    <xf numFmtId="0" fontId="0" fillId="7" borderId="0" xfId="0" applyFont="1" applyFill="1"/>
    <xf numFmtId="0" fontId="0" fillId="2" borderId="0" xfId="0" applyFont="1" applyFill="1"/>
    <xf numFmtId="0" fontId="0" fillId="0" borderId="13" xfId="0" applyBorder="1"/>
    <xf numFmtId="0" fontId="0" fillId="0" borderId="12" xfId="0" applyBorder="1"/>
    <xf numFmtId="0" fontId="0" fillId="0" borderId="5" xfId="0" applyBorder="1"/>
    <xf numFmtId="0" fontId="10" fillId="8" borderId="0" xfId="0" applyFont="1" applyFill="1" applyBorder="1" applyAlignment="1">
      <alignment vertical="center" wrapText="1" shrinkToFit="1"/>
    </xf>
    <xf numFmtId="0" fontId="12" fillId="15" borderId="1" xfId="0" applyFont="1" applyFill="1" applyBorder="1"/>
    <xf numFmtId="0" fontId="0" fillId="0" borderId="1" xfId="0" applyFill="1" applyBorder="1"/>
    <xf numFmtId="0" fontId="0" fillId="15" borderId="1" xfId="0" applyFill="1" applyBorder="1"/>
    <xf numFmtId="0" fontId="0" fillId="15" borderId="0" xfId="0" applyFont="1" applyFill="1"/>
    <xf numFmtId="0" fontId="12" fillId="0" borderId="3" xfId="0" applyFont="1" applyBorder="1"/>
    <xf numFmtId="0" fontId="14" fillId="9" borderId="1" xfId="0" applyFont="1" applyFill="1" applyBorder="1" applyAlignment="1">
      <alignment horizontal="center"/>
    </xf>
    <xf numFmtId="0" fontId="15" fillId="9" borderId="0" xfId="0" applyFont="1" applyFill="1"/>
    <xf numFmtId="0" fontId="12" fillId="9" borderId="0" xfId="0" applyFont="1" applyFill="1"/>
    <xf numFmtId="0" fontId="11" fillId="9" borderId="1" xfId="0" applyFont="1" applyFill="1" applyBorder="1"/>
    <xf numFmtId="0" fontId="12" fillId="9" borderId="1" xfId="0" applyFont="1" applyFill="1" applyBorder="1"/>
    <xf numFmtId="0" fontId="0" fillId="9" borderId="1" xfId="0" applyFill="1" applyBorder="1"/>
    <xf numFmtId="0" fontId="13" fillId="9" borderId="1" xfId="0" applyFont="1" applyFill="1" applyBorder="1"/>
    <xf numFmtId="0" fontId="21" fillId="9" borderId="1" xfId="4" applyFill="1" applyBorder="1"/>
    <xf numFmtId="0" fontId="0" fillId="9" borderId="0" xfId="0" applyFill="1"/>
    <xf numFmtId="0" fontId="0" fillId="16" borderId="1" xfId="0" applyFill="1" applyBorder="1"/>
    <xf numFmtId="0" fontId="8" fillId="9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1" xfId="0" applyFont="1" applyBorder="1"/>
    <xf numFmtId="0" fontId="18" fillId="0" borderId="1" xfId="0" applyFont="1" applyBorder="1" applyAlignment="1">
      <alignment horizontal="center"/>
    </xf>
    <xf numFmtId="16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0" fontId="18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6" fontId="8" fillId="9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8" borderId="3" xfId="0" applyFill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7" borderId="1" xfId="0" applyFont="1" applyFill="1" applyBorder="1"/>
    <xf numFmtId="0" fontId="9" fillId="3" borderId="1" xfId="0" applyFont="1" applyFill="1" applyBorder="1"/>
    <xf numFmtId="0" fontId="0" fillId="15" borderId="1" xfId="0" applyFont="1" applyFill="1" applyBorder="1"/>
    <xf numFmtId="0" fontId="9" fillId="8" borderId="1" xfId="0" applyFont="1" applyFill="1" applyBorder="1"/>
    <xf numFmtId="0" fontId="0" fillId="2" borderId="1" xfId="0" applyFont="1" applyFill="1" applyBorder="1"/>
    <xf numFmtId="0" fontId="9" fillId="14" borderId="1" xfId="0" applyFont="1" applyFill="1" applyBorder="1"/>
    <xf numFmtId="0" fontId="9" fillId="11" borderId="1" xfId="0" applyFont="1" applyFill="1" applyBorder="1"/>
    <xf numFmtId="0" fontId="6" fillId="5" borderId="8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8" fillId="9" borderId="2" xfId="0" applyNumberFormat="1" applyFont="1" applyFill="1" applyBorder="1" applyAlignment="1">
      <alignment horizontal="center" vertical="center"/>
    </xf>
    <xf numFmtId="164" fontId="2" fillId="4" borderId="1" xfId="2" applyNumberFormat="1" applyBorder="1" applyAlignment="1">
      <alignment horizontal="center" vertical="top" wrapText="1"/>
    </xf>
    <xf numFmtId="20" fontId="2" fillId="4" borderId="1" xfId="2" applyNumberForma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9" fillId="13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0" fillId="16" borderId="3" xfId="0" applyFill="1" applyBorder="1"/>
    <xf numFmtId="0" fontId="3" fillId="0" borderId="6" xfId="0" applyFont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8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/>
    </xf>
    <xf numFmtId="0" fontId="26" fillId="5" borderId="0" xfId="0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0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3" fillId="0" borderId="0" xfId="0" applyFont="1"/>
    <xf numFmtId="20" fontId="17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6" xfId="0" applyFont="1" applyBorder="1"/>
    <xf numFmtId="0" fontId="35" fillId="0" borderId="15" xfId="0" applyFont="1" applyBorder="1"/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4" fontId="35" fillId="0" borderId="1" xfId="0" applyNumberFormat="1" applyFont="1" applyBorder="1" applyAlignment="1">
      <alignment horizontal="center"/>
    </xf>
    <xf numFmtId="20" fontId="35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0" xfId="0" applyFont="1"/>
    <xf numFmtId="0" fontId="0" fillId="9" borderId="0" xfId="0" applyFill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40" fillId="9" borderId="0" xfId="0" applyFont="1" applyFill="1"/>
    <xf numFmtId="0" fontId="30" fillId="17" borderId="0" xfId="0" applyFont="1" applyFill="1"/>
    <xf numFmtId="15" fontId="26" fillId="5" borderId="0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 shrinkToFit="1"/>
    </xf>
    <xf numFmtId="0" fontId="10" fillId="8" borderId="0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16" fillId="0" borderId="1" xfId="0" applyFont="1" applyBorder="1"/>
    <xf numFmtId="0" fontId="22" fillId="0" borderId="1" xfId="0" applyFont="1" applyBorder="1" applyAlignment="1">
      <alignment horizontal="center"/>
    </xf>
    <xf numFmtId="0" fontId="16" fillId="0" borderId="6" xfId="0" applyFont="1" applyBorder="1"/>
    <xf numFmtId="0" fontId="16" fillId="0" borderId="15" xfId="0" applyFont="1" applyBorder="1"/>
    <xf numFmtId="0" fontId="17" fillId="0" borderId="6" xfId="0" applyFont="1" applyBorder="1"/>
    <xf numFmtId="0" fontId="17" fillId="0" borderId="15" xfId="0" applyFont="1" applyBorder="1"/>
    <xf numFmtId="0" fontId="23" fillId="0" borderId="1" xfId="0" applyFont="1" applyBorder="1"/>
    <xf numFmtId="0" fontId="23" fillId="0" borderId="6" xfId="0" applyFont="1" applyBorder="1"/>
    <xf numFmtId="0" fontId="23" fillId="0" borderId="15" xfId="0" applyFont="1" applyBorder="1"/>
    <xf numFmtId="0" fontId="11" fillId="9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/>
    <xf numFmtId="0" fontId="3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3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0" fillId="9" borderId="1" xfId="0" applyFont="1" applyFill="1" applyBorder="1" applyAlignment="1">
      <alignment horizontal="center" vertical="center"/>
    </xf>
    <xf numFmtId="0" fontId="40" fillId="9" borderId="1" xfId="0" applyFont="1" applyFill="1" applyBorder="1"/>
    <xf numFmtId="0" fontId="8" fillId="9" borderId="6" xfId="0" applyFont="1" applyFill="1" applyBorder="1" applyAlignment="1">
      <alignment horizontal="center" vertical="center"/>
    </xf>
    <xf numFmtId="0" fontId="30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31" fillId="15" borderId="1" xfId="0" applyFont="1" applyFill="1" applyBorder="1"/>
    <xf numFmtId="0" fontId="9" fillId="9" borderId="0" xfId="0" applyFont="1" applyFill="1"/>
    <xf numFmtId="0" fontId="9" fillId="9" borderId="0" xfId="0" applyFont="1" applyFill="1" applyBorder="1" applyAlignment="1">
      <alignment horizontal="center" vertical="center"/>
    </xf>
    <xf numFmtId="0" fontId="9" fillId="9" borderId="0" xfId="0" applyFont="1" applyFill="1" applyBorder="1"/>
    <xf numFmtId="49" fontId="9" fillId="9" borderId="0" xfId="0" applyNumberFormat="1" applyFont="1" applyFill="1" applyAlignment="1">
      <alignment horizontal="center"/>
    </xf>
    <xf numFmtId="49" fontId="9" fillId="9" borderId="0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/>
    </xf>
    <xf numFmtId="49" fontId="9" fillId="9" borderId="0" xfId="0" applyNumberFormat="1" applyFont="1" applyFill="1" applyBorder="1" applyAlignment="1">
      <alignment horizontal="center"/>
    </xf>
    <xf numFmtId="0" fontId="41" fillId="9" borderId="0" xfId="0" applyFont="1" applyFill="1" applyBorder="1"/>
    <xf numFmtId="0" fontId="42" fillId="9" borderId="0" xfId="0" applyFont="1" applyFill="1" applyBorder="1"/>
    <xf numFmtId="0" fontId="41" fillId="9" borderId="0" xfId="0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horizontal="center"/>
    </xf>
    <xf numFmtId="49" fontId="41" fillId="9" borderId="0" xfId="0" applyNumberFormat="1" applyFont="1" applyFill="1" applyBorder="1" applyAlignment="1">
      <alignment horizontal="center"/>
    </xf>
  </cellXfs>
  <cellStyles count="5">
    <cellStyle name="Excel Built-in Normal" xfId="3" xr:uid="{00000000-0005-0000-0000-000000000000}"/>
    <cellStyle name="Köprü" xfId="4" builtinId="8"/>
    <cellStyle name="Normal" xfId="0" builtinId="0"/>
    <cellStyle name="Normal 2 2" xfId="1" xr:uid="{00000000-0005-0000-0000-000003000000}"/>
    <cellStyle name="Nötr" xfId="2" builtinId="28"/>
  </cellStyles>
  <dxfs count="0"/>
  <tableStyles count="0" defaultTableStyle="TableStyleMedium2" defaultPivotStyle="PivotStyleLight16"/>
  <colors>
    <mruColors>
      <color rgb="FFFFBBF1"/>
      <color rgb="FFC860FF"/>
      <color rgb="FF00CEFF"/>
      <color rgb="FFFF54FF"/>
      <color rgb="FFCE7F59"/>
      <color rgb="FFD698E8"/>
      <color rgb="FFDBA1B1"/>
      <color rgb="FF92689E"/>
      <color rgb="FF9F71AD"/>
      <color rgb="FFC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plajorganizasyon@tvf.org.tr%20adresine%20email%20atmalar&#305;%20ve%20mazeret%20g&#246;sterrmeleri%20gerekmektedir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1FAFB-5D8A-A649-9B13-51DAA4C2C4DB}">
  <dimension ref="B3:S45"/>
  <sheetViews>
    <sheetView topLeftCell="M1" zoomScale="108" zoomScaleNormal="100" workbookViewId="0">
      <selection activeCell="M11" sqref="M11"/>
    </sheetView>
  </sheetViews>
  <sheetFormatPr baseColWidth="10" defaultColWidth="8.83203125" defaultRowHeight="16" x14ac:dyDescent="0.2"/>
  <cols>
    <col min="1" max="1" width="4.83203125" customWidth="1"/>
    <col min="2" max="2" width="4.33203125" style="116" bestFit="1" customWidth="1"/>
    <col min="3" max="3" width="2.83203125" style="116" bestFit="1" customWidth="1"/>
    <col min="4" max="4" width="13" style="116" customWidth="1"/>
    <col min="5" max="5" width="8.83203125" style="116" customWidth="1"/>
    <col min="6" max="6" width="9.5" style="116" bestFit="1" customWidth="1"/>
    <col min="7" max="7" width="8.6640625" style="116" bestFit="1" customWidth="1"/>
    <col min="8" max="8" width="79.5" bestFit="1" customWidth="1"/>
    <col min="9" max="9" width="10.33203125" style="117" bestFit="1" customWidth="1"/>
    <col min="10" max="11" width="11" style="116" bestFit="1" customWidth="1"/>
    <col min="12" max="12" width="10.33203125" style="117" bestFit="1" customWidth="1"/>
    <col min="13" max="13" width="66.6640625" bestFit="1" customWidth="1"/>
    <col min="19" max="19" width="77.33203125" bestFit="1" customWidth="1"/>
  </cols>
  <sheetData>
    <row r="3" spans="2:19" x14ac:dyDescent="0.2">
      <c r="B3" s="1" t="s">
        <v>422</v>
      </c>
      <c r="C3" s="1" t="s">
        <v>437</v>
      </c>
      <c r="D3" s="1" t="s">
        <v>423</v>
      </c>
      <c r="E3" s="1" t="s">
        <v>424</v>
      </c>
      <c r="F3" s="1" t="s">
        <v>425</v>
      </c>
      <c r="G3" s="1" t="s">
        <v>426</v>
      </c>
      <c r="H3" s="24" t="s">
        <v>427</v>
      </c>
      <c r="I3" s="193" t="s">
        <v>428</v>
      </c>
      <c r="J3" s="1" t="s">
        <v>436</v>
      </c>
      <c r="K3" s="1" t="s">
        <v>434</v>
      </c>
      <c r="L3" s="193" t="s">
        <v>429</v>
      </c>
      <c r="M3" s="24" t="s">
        <v>430</v>
      </c>
    </row>
    <row r="4" spans="2:19" x14ac:dyDescent="0.2">
      <c r="B4" s="1">
        <v>1</v>
      </c>
      <c r="C4" s="1" t="s">
        <v>438</v>
      </c>
      <c r="D4" s="194"/>
      <c r="E4" s="195"/>
      <c r="F4" s="1"/>
      <c r="G4" s="1" t="s">
        <v>433</v>
      </c>
      <c r="H4" s="196" t="str">
        <f>S5</f>
        <v>SEDAT ÖZER - VOLKAN ÖZAKMAN - M.ALAATTİN EYLİK - VOLKAN ÖZFIRAT (SEDA ÖZGÖREN)</v>
      </c>
      <c r="I4" s="193">
        <v>2</v>
      </c>
      <c r="J4" s="1">
        <v>42</v>
      </c>
      <c r="K4" s="1">
        <v>28</v>
      </c>
      <c r="L4" s="193">
        <v>0</v>
      </c>
      <c r="M4" s="24" t="str">
        <f>S7</f>
        <v>AHMET NECATİ SULHAN - BÜLENT TURAN - MEDİNE -  NAGEHAN</v>
      </c>
      <c r="N4" t="s">
        <v>476</v>
      </c>
      <c r="R4" s="63"/>
      <c r="S4" s="63" t="s">
        <v>47</v>
      </c>
    </row>
    <row r="5" spans="2:19" x14ac:dyDescent="0.2">
      <c r="B5" s="1">
        <v>2</v>
      </c>
      <c r="C5" s="1" t="s">
        <v>438</v>
      </c>
      <c r="D5" s="194"/>
      <c r="E5" s="195"/>
      <c r="F5" s="1"/>
      <c r="G5" s="1" t="s">
        <v>433</v>
      </c>
      <c r="H5" s="51" t="str">
        <f>S6</f>
        <v>KAYHAN KARTAL EJDER - ERCÜMENT PAĞDA - HAKAN UNÇ - ZAFER AKDEMİR</v>
      </c>
      <c r="I5" s="208">
        <v>2</v>
      </c>
      <c r="J5" s="209">
        <v>42</v>
      </c>
      <c r="K5" s="209">
        <v>25</v>
      </c>
      <c r="L5" s="208">
        <v>0</v>
      </c>
      <c r="M5" s="210" t="str">
        <f>S7</f>
        <v>AHMET NECATİ SULHAN - BÜLENT TURAN - MEDİNE -  NAGEHAN</v>
      </c>
      <c r="N5" t="s">
        <v>477</v>
      </c>
      <c r="R5" s="63">
        <v>1</v>
      </c>
      <c r="S5" s="63" t="s">
        <v>57</v>
      </c>
    </row>
    <row r="6" spans="2:19" x14ac:dyDescent="0.2">
      <c r="B6" s="1">
        <v>3</v>
      </c>
      <c r="C6" s="1" t="s">
        <v>438</v>
      </c>
      <c r="D6" s="194"/>
      <c r="E6" s="195"/>
      <c r="F6" s="1"/>
      <c r="G6" s="1" t="s">
        <v>433</v>
      </c>
      <c r="H6" s="51" t="str">
        <f>S5</f>
        <v>SEDAT ÖZER - VOLKAN ÖZAKMAN - M.ALAATTİN EYLİK - VOLKAN ÖZFIRAT (SEDA ÖZGÖREN)</v>
      </c>
      <c r="I6" s="208">
        <v>1</v>
      </c>
      <c r="J6" s="209">
        <v>49</v>
      </c>
      <c r="K6" s="209">
        <v>55</v>
      </c>
      <c r="L6" s="208">
        <v>2</v>
      </c>
      <c r="M6" s="210" t="str">
        <f>S6</f>
        <v>KAYHAN KARTAL EJDER - ERCÜMENT PAĞDA - HAKAN UNÇ - ZAFER AKDEMİR</v>
      </c>
      <c r="N6" t="s">
        <v>478</v>
      </c>
      <c r="R6" s="63">
        <v>2</v>
      </c>
      <c r="S6" s="63" t="s">
        <v>51</v>
      </c>
    </row>
    <row r="7" spans="2:19" x14ac:dyDescent="0.2">
      <c r="B7" s="1">
        <v>4</v>
      </c>
      <c r="C7" s="1" t="s">
        <v>438</v>
      </c>
      <c r="D7" s="194"/>
      <c r="E7" s="195"/>
      <c r="F7" s="1"/>
      <c r="G7" s="1"/>
      <c r="H7" s="196"/>
      <c r="I7" s="193"/>
      <c r="J7" s="1"/>
      <c r="K7" s="1"/>
      <c r="L7" s="193"/>
      <c r="M7" s="24"/>
      <c r="R7" s="63">
        <v>3</v>
      </c>
      <c r="S7" s="63" t="s">
        <v>320</v>
      </c>
    </row>
    <row r="8" spans="2:19" x14ac:dyDescent="0.2">
      <c r="B8" s="1">
        <v>5</v>
      </c>
      <c r="C8" s="1" t="s">
        <v>438</v>
      </c>
      <c r="D8" s="194"/>
      <c r="E8" s="195"/>
      <c r="F8" s="1"/>
      <c r="G8" s="1"/>
      <c r="H8" s="24"/>
      <c r="I8" s="193"/>
      <c r="J8" s="1"/>
      <c r="K8" s="1"/>
      <c r="L8" s="193"/>
      <c r="M8" s="196"/>
    </row>
    <row r="9" spans="2:19" x14ac:dyDescent="0.2">
      <c r="B9" s="1">
        <v>6</v>
      </c>
      <c r="C9" s="1" t="s">
        <v>438</v>
      </c>
      <c r="D9" s="194"/>
      <c r="E9" s="195"/>
      <c r="F9" s="1"/>
      <c r="G9" s="1"/>
      <c r="H9" s="24"/>
      <c r="I9" s="193"/>
      <c r="J9" s="1"/>
      <c r="K9" s="1"/>
      <c r="L9" s="193"/>
      <c r="M9" s="24"/>
    </row>
    <row r="10" spans="2:19" x14ac:dyDescent="0.2">
      <c r="B10" s="1">
        <v>7</v>
      </c>
      <c r="C10" s="1" t="s">
        <v>438</v>
      </c>
      <c r="D10" s="194"/>
      <c r="E10" s="195"/>
      <c r="F10" s="1"/>
      <c r="G10" s="1"/>
      <c r="H10" s="24"/>
      <c r="I10" s="193"/>
      <c r="J10" s="1"/>
      <c r="K10" s="1"/>
      <c r="L10" s="193"/>
      <c r="M10" s="196"/>
    </row>
    <row r="11" spans="2:19" x14ac:dyDescent="0.2">
      <c r="B11" s="1">
        <v>8</v>
      </c>
      <c r="C11" s="1" t="s">
        <v>438</v>
      </c>
      <c r="D11" s="194"/>
      <c r="E11" s="195"/>
      <c r="F11" s="1"/>
      <c r="G11" s="1"/>
      <c r="H11" s="196"/>
      <c r="I11" s="193"/>
      <c r="J11" s="1"/>
      <c r="K11" s="1"/>
      <c r="L11" s="193"/>
      <c r="M11" s="24"/>
    </row>
    <row r="12" spans="2:19" x14ac:dyDescent="0.2">
      <c r="B12" s="1">
        <v>9</v>
      </c>
      <c r="C12" s="1" t="s">
        <v>438</v>
      </c>
      <c r="D12" s="194"/>
      <c r="E12" s="195"/>
      <c r="F12" s="1"/>
      <c r="G12" s="1"/>
      <c r="H12" s="196"/>
      <c r="I12" s="193"/>
      <c r="J12" s="1"/>
      <c r="K12" s="1"/>
      <c r="L12" s="193"/>
      <c r="M12" s="24"/>
    </row>
    <row r="13" spans="2:19" x14ac:dyDescent="0.2">
      <c r="B13" s="1">
        <v>10</v>
      </c>
      <c r="C13" s="1" t="s">
        <v>438</v>
      </c>
      <c r="D13" s="194"/>
      <c r="E13" s="195"/>
      <c r="F13" s="1"/>
      <c r="G13" s="1"/>
      <c r="H13" s="196"/>
      <c r="I13" s="193"/>
      <c r="J13" s="1"/>
      <c r="K13" s="1"/>
      <c r="L13" s="193"/>
      <c r="M13" s="24"/>
    </row>
    <row r="14" spans="2:19" x14ac:dyDescent="0.2">
      <c r="B14" s="1">
        <v>11</v>
      </c>
      <c r="C14" s="1" t="s">
        <v>438</v>
      </c>
      <c r="D14" s="194"/>
      <c r="E14" s="195"/>
      <c r="F14" s="1"/>
      <c r="G14" s="1"/>
      <c r="H14" s="196"/>
      <c r="I14" s="193"/>
      <c r="J14" s="1"/>
      <c r="K14" s="1"/>
      <c r="L14" s="193"/>
      <c r="M14" s="24"/>
    </row>
    <row r="15" spans="2:19" x14ac:dyDescent="0.2">
      <c r="B15" s="1">
        <v>12</v>
      </c>
      <c r="C15" s="1" t="s">
        <v>438</v>
      </c>
      <c r="D15" s="194"/>
      <c r="E15" s="195"/>
      <c r="F15" s="1"/>
      <c r="G15" s="1"/>
      <c r="H15" s="24"/>
      <c r="I15" s="193"/>
      <c r="J15" s="1"/>
      <c r="K15" s="1"/>
      <c r="L15" s="193"/>
      <c r="M15" s="196"/>
    </row>
    <row r="16" spans="2:19" x14ac:dyDescent="0.2">
      <c r="B16" s="1"/>
      <c r="C16" s="1"/>
      <c r="D16" s="194"/>
      <c r="E16" s="195"/>
      <c r="F16" s="1"/>
      <c r="G16" s="1"/>
      <c r="H16" s="196"/>
      <c r="I16" s="193"/>
      <c r="J16" s="1"/>
      <c r="K16" s="1"/>
      <c r="L16" s="193"/>
      <c r="M16" s="24"/>
    </row>
    <row r="17" spans="2:15" x14ac:dyDescent="0.2">
      <c r="B17" s="1">
        <v>13</v>
      </c>
      <c r="C17" s="1" t="s">
        <v>438</v>
      </c>
      <c r="D17" s="194"/>
      <c r="E17" s="195"/>
      <c r="F17" s="1"/>
      <c r="G17" s="1"/>
      <c r="H17" s="24"/>
      <c r="I17" s="193"/>
      <c r="J17" s="1"/>
      <c r="K17" s="1"/>
      <c r="L17" s="197"/>
      <c r="M17" s="196"/>
    </row>
    <row r="18" spans="2:15" x14ac:dyDescent="0.2">
      <c r="B18" s="1">
        <v>14</v>
      </c>
      <c r="C18" s="1" t="s">
        <v>438</v>
      </c>
      <c r="D18" s="194"/>
      <c r="E18" s="195"/>
      <c r="F18" s="1"/>
      <c r="G18" s="1"/>
      <c r="H18" s="198"/>
      <c r="I18" s="197"/>
      <c r="J18" s="1"/>
      <c r="K18" s="1"/>
      <c r="L18" s="193"/>
      <c r="M18" s="24"/>
    </row>
    <row r="19" spans="2:15" x14ac:dyDescent="0.2">
      <c r="B19" s="1">
        <v>15</v>
      </c>
      <c r="C19" s="1" t="s">
        <v>438</v>
      </c>
      <c r="D19" s="194"/>
      <c r="E19" s="195"/>
      <c r="F19" s="1"/>
      <c r="G19" s="1"/>
      <c r="H19" s="24"/>
      <c r="I19" s="193"/>
      <c r="J19" s="1"/>
      <c r="K19" s="1"/>
      <c r="L19" s="193"/>
      <c r="M19" s="24"/>
    </row>
    <row r="20" spans="2:15" x14ac:dyDescent="0.2">
      <c r="B20" s="1"/>
      <c r="C20" s="1"/>
      <c r="D20" s="1"/>
      <c r="E20" s="1"/>
      <c r="F20" s="1"/>
      <c r="G20" s="1"/>
      <c r="H20" s="24"/>
      <c r="I20" s="193"/>
      <c r="J20" s="1"/>
      <c r="K20" s="1"/>
      <c r="L20" s="193"/>
      <c r="M20" s="24"/>
    </row>
    <row r="21" spans="2:15" x14ac:dyDescent="0.2">
      <c r="B21" s="1">
        <v>16</v>
      </c>
      <c r="C21" s="1" t="s">
        <v>438</v>
      </c>
      <c r="D21" s="194"/>
      <c r="E21" s="195"/>
      <c r="F21" s="1"/>
      <c r="G21" s="1"/>
      <c r="H21" s="24"/>
      <c r="I21" s="193"/>
      <c r="J21" s="1"/>
      <c r="K21" s="1"/>
      <c r="L21" s="193"/>
      <c r="M21" s="24"/>
    </row>
    <row r="22" spans="2:15" x14ac:dyDescent="0.2">
      <c r="B22" s="1">
        <v>17</v>
      </c>
      <c r="C22" s="1" t="s">
        <v>438</v>
      </c>
      <c r="D22" s="194"/>
      <c r="E22" s="195"/>
      <c r="F22" s="1"/>
      <c r="G22" s="1"/>
      <c r="H22" s="1"/>
      <c r="I22" s="193"/>
      <c r="J22" s="1"/>
      <c r="K22" s="1"/>
      <c r="L22" s="193"/>
      <c r="M22" s="24"/>
    </row>
    <row r="23" spans="2:15" x14ac:dyDescent="0.2">
      <c r="B23" s="1">
        <v>18</v>
      </c>
      <c r="C23" s="1" t="s">
        <v>438</v>
      </c>
      <c r="D23" s="194"/>
      <c r="E23" s="195"/>
      <c r="F23" s="1"/>
      <c r="G23" s="1"/>
      <c r="H23" s="1"/>
      <c r="I23" s="193"/>
      <c r="J23" s="1"/>
      <c r="K23" s="1"/>
      <c r="L23" s="193"/>
      <c r="M23" s="24"/>
    </row>
    <row r="24" spans="2:15" x14ac:dyDescent="0.2">
      <c r="B24" s="1">
        <v>19</v>
      </c>
      <c r="C24" s="1" t="s">
        <v>438</v>
      </c>
      <c r="D24" s="194"/>
      <c r="E24" s="195"/>
      <c r="F24" s="1"/>
      <c r="G24" s="1"/>
      <c r="H24" s="1"/>
      <c r="I24" s="193"/>
      <c r="J24" s="1"/>
      <c r="K24" s="1"/>
      <c r="L24" s="193"/>
      <c r="M24" s="24"/>
    </row>
    <row r="27" spans="2:15" x14ac:dyDescent="0.2">
      <c r="H27" s="115" t="s">
        <v>439</v>
      </c>
      <c r="I27" s="120" t="s">
        <v>428</v>
      </c>
      <c r="J27" s="120" t="s">
        <v>442</v>
      </c>
      <c r="K27" s="120" t="s">
        <v>443</v>
      </c>
      <c r="L27" s="120" t="s">
        <v>444</v>
      </c>
      <c r="M27" s="121" t="s">
        <v>441</v>
      </c>
    </row>
    <row r="28" spans="2:15" x14ac:dyDescent="0.2">
      <c r="G28" s="116">
        <v>1</v>
      </c>
      <c r="H28" s="58" t="s">
        <v>24</v>
      </c>
      <c r="I28" s="124">
        <f>L6+I5</f>
        <v>4</v>
      </c>
      <c r="J28" s="122">
        <f>J5+K6</f>
        <v>97</v>
      </c>
      <c r="K28" s="122">
        <f>J6+K5</f>
        <v>74</v>
      </c>
      <c r="L28" s="124">
        <f>L5+I6</f>
        <v>1</v>
      </c>
      <c r="M28" s="123">
        <v>4</v>
      </c>
      <c r="N28" s="123">
        <f>J28/K28</f>
        <v>1.3108108108108107</v>
      </c>
      <c r="O28">
        <v>1</v>
      </c>
    </row>
    <row r="29" spans="2:15" x14ac:dyDescent="0.2">
      <c r="G29" s="122">
        <v>2</v>
      </c>
      <c r="H29" s="58" t="s">
        <v>22</v>
      </c>
      <c r="I29" s="117">
        <f>I6+I4</f>
        <v>3</v>
      </c>
      <c r="J29" s="116">
        <f>J4+J6</f>
        <v>91</v>
      </c>
      <c r="K29" s="116">
        <f>K6+K4</f>
        <v>83</v>
      </c>
      <c r="L29" s="117">
        <f>L4+L6</f>
        <v>2</v>
      </c>
      <c r="M29">
        <v>3</v>
      </c>
      <c r="N29">
        <f>J29/K29</f>
        <v>1.0963855421686748</v>
      </c>
      <c r="O29" s="123">
        <v>3</v>
      </c>
    </row>
    <row r="30" spans="2:15" x14ac:dyDescent="0.2">
      <c r="G30" s="116">
        <v>3</v>
      </c>
      <c r="H30" s="58" t="s">
        <v>50</v>
      </c>
      <c r="I30" s="117">
        <f>L4+L5</f>
        <v>0</v>
      </c>
      <c r="J30" s="116">
        <f>K4+K5</f>
        <v>53</v>
      </c>
      <c r="K30" s="116">
        <f>J4+J5</f>
        <v>84</v>
      </c>
      <c r="L30" s="117">
        <f>I4+I5</f>
        <v>4</v>
      </c>
      <c r="M30">
        <v>2</v>
      </c>
      <c r="N30">
        <f>J30/K30</f>
        <v>0.63095238095238093</v>
      </c>
      <c r="O30">
        <v>2</v>
      </c>
    </row>
    <row r="32" spans="2:15" x14ac:dyDescent="0.2">
      <c r="F32"/>
      <c r="G32"/>
      <c r="I32"/>
      <c r="J32"/>
      <c r="K32"/>
      <c r="L32"/>
    </row>
    <row r="33" spans="6:12" x14ac:dyDescent="0.2">
      <c r="F33"/>
      <c r="G33"/>
      <c r="I33"/>
      <c r="J33"/>
      <c r="K33"/>
      <c r="L33"/>
    </row>
    <row r="34" spans="6:12" x14ac:dyDescent="0.2">
      <c r="F34"/>
      <c r="G34"/>
      <c r="I34"/>
      <c r="J34"/>
      <c r="K34"/>
      <c r="L34"/>
    </row>
    <row r="35" spans="6:12" x14ac:dyDescent="0.2">
      <c r="F35"/>
      <c r="G35"/>
      <c r="I35"/>
      <c r="J35"/>
      <c r="K35"/>
      <c r="L35"/>
    </row>
    <row r="36" spans="6:12" x14ac:dyDescent="0.2">
      <c r="F36"/>
      <c r="G36"/>
      <c r="I36"/>
      <c r="J36"/>
      <c r="K36"/>
      <c r="L36"/>
    </row>
    <row r="37" spans="6:12" x14ac:dyDescent="0.2">
      <c r="F37"/>
      <c r="G37"/>
      <c r="I37"/>
      <c r="J37"/>
      <c r="K37"/>
      <c r="L37"/>
    </row>
    <row r="38" spans="6:12" x14ac:dyDescent="0.2">
      <c r="F38"/>
      <c r="G38"/>
      <c r="I38"/>
      <c r="J38"/>
      <c r="K38"/>
      <c r="L38"/>
    </row>
    <row r="39" spans="6:12" x14ac:dyDescent="0.2">
      <c r="F39"/>
      <c r="G39"/>
      <c r="I39"/>
      <c r="J39"/>
      <c r="K39"/>
      <c r="L39"/>
    </row>
    <row r="40" spans="6:12" x14ac:dyDescent="0.2">
      <c r="F40"/>
      <c r="G40"/>
      <c r="I40"/>
      <c r="J40"/>
      <c r="K40"/>
      <c r="L40"/>
    </row>
    <row r="41" spans="6:12" x14ac:dyDescent="0.2">
      <c r="F41"/>
      <c r="G41"/>
      <c r="I41"/>
      <c r="J41"/>
      <c r="K41"/>
      <c r="L41"/>
    </row>
    <row r="42" spans="6:12" x14ac:dyDescent="0.2">
      <c r="F42"/>
      <c r="G42"/>
      <c r="I42"/>
      <c r="J42"/>
      <c r="K42"/>
      <c r="L42"/>
    </row>
    <row r="43" spans="6:12" x14ac:dyDescent="0.2">
      <c r="F43"/>
      <c r="G43"/>
      <c r="I43"/>
      <c r="J43"/>
      <c r="K43"/>
      <c r="L43"/>
    </row>
    <row r="44" spans="6:12" x14ac:dyDescent="0.2">
      <c r="F44"/>
      <c r="G44"/>
      <c r="I44"/>
      <c r="J44"/>
      <c r="K44"/>
      <c r="L44"/>
    </row>
    <row r="45" spans="6:12" x14ac:dyDescent="0.2">
      <c r="F45"/>
      <c r="G45"/>
      <c r="I45"/>
      <c r="J45"/>
      <c r="K45"/>
      <c r="L45"/>
    </row>
  </sheetData>
  <autoFilter ref="B3:M20" xr:uid="{00000000-0009-0000-0000-000001000000}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/>
  <dimension ref="A1:AO169"/>
  <sheetViews>
    <sheetView tabSelected="1" topLeftCell="A4" zoomScale="86" zoomScaleNormal="60" workbookViewId="0">
      <selection activeCell="D60" sqref="D60"/>
    </sheetView>
  </sheetViews>
  <sheetFormatPr baseColWidth="10" defaultColWidth="10.83203125" defaultRowHeight="16" x14ac:dyDescent="0.2"/>
  <cols>
    <col min="1" max="1" width="11.83203125" style="2" customWidth="1"/>
    <col min="2" max="2" width="10.83203125" style="2" bestFit="1" customWidth="1"/>
    <col min="3" max="3" width="45.33203125" style="2" customWidth="1"/>
    <col min="4" max="4" width="78.1640625" style="2" bestFit="1" customWidth="1"/>
    <col min="5" max="5" width="66" style="2" bestFit="1" customWidth="1"/>
    <col min="6" max="6" width="11.83203125" style="2" customWidth="1"/>
    <col min="7" max="8" width="10.6640625" style="2" customWidth="1"/>
    <col min="9" max="9" width="41.33203125" style="2" customWidth="1"/>
    <col min="10" max="10" width="97.83203125" style="2" bestFit="1" customWidth="1"/>
    <col min="11" max="11" width="80.5" style="2" bestFit="1" customWidth="1"/>
    <col min="12" max="12" width="10.1640625" style="2" customWidth="1"/>
    <col min="13" max="13" width="11.83203125" style="2" bestFit="1" customWidth="1"/>
    <col min="14" max="14" width="8.83203125" style="2" customWidth="1"/>
    <col min="15" max="15" width="38.83203125" style="2" bestFit="1" customWidth="1"/>
    <col min="16" max="17" width="50.83203125" style="2" customWidth="1"/>
    <col min="18" max="18" width="8.5" style="2" customWidth="1"/>
    <col min="19" max="19" width="11.83203125" style="2" bestFit="1" customWidth="1"/>
    <col min="20" max="20" width="8.1640625" style="2" customWidth="1"/>
    <col min="21" max="21" width="38.33203125" style="2" bestFit="1" customWidth="1"/>
    <col min="22" max="22" width="50.5" style="2" customWidth="1"/>
    <col min="23" max="23" width="53.6640625" style="2" customWidth="1"/>
    <col min="24" max="24" width="8.5" style="2" customWidth="1"/>
    <col min="25" max="25" width="16.1640625" style="2" customWidth="1"/>
    <col min="26" max="26" width="7.83203125" style="2" bestFit="1" customWidth="1"/>
    <col min="27" max="27" width="7.6640625" style="2" bestFit="1" customWidth="1"/>
    <col min="28" max="28" width="5.33203125" style="2" bestFit="1" customWidth="1"/>
    <col min="29" max="29" width="20.6640625" style="2" bestFit="1" customWidth="1"/>
    <col min="30" max="30" width="7.83203125" style="2" bestFit="1" customWidth="1"/>
    <col min="31" max="31" width="7.6640625" style="2" bestFit="1" customWidth="1"/>
    <col min="32" max="32" width="9.6640625" style="2" customWidth="1"/>
    <col min="33" max="35" width="10.83203125" style="2"/>
    <col min="36" max="36" width="33.6640625" style="2" bestFit="1" customWidth="1"/>
    <col min="37" max="37" width="28" style="2" bestFit="1" customWidth="1"/>
    <col min="38" max="38" width="29.5" style="2" bestFit="1" customWidth="1"/>
    <col min="39" max="39" width="18.83203125" style="2" bestFit="1" customWidth="1"/>
    <col min="40" max="40" width="31" style="2" customWidth="1"/>
    <col min="41" max="16384" width="10.83203125" style="2"/>
  </cols>
  <sheetData>
    <row r="1" spans="1:40" ht="64" customHeight="1" x14ac:dyDescent="0.2">
      <c r="A1" s="168" t="s">
        <v>293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48"/>
      <c r="Z1" s="48"/>
      <c r="AA1" s="48"/>
      <c r="AB1" s="48"/>
      <c r="AC1" s="48"/>
      <c r="AD1" s="48"/>
      <c r="AE1" s="48"/>
      <c r="AF1" s="48"/>
    </row>
    <row r="2" spans="1:40" ht="26" x14ac:dyDescent="0.2">
      <c r="A2" s="86"/>
      <c r="B2" s="144">
        <v>44085</v>
      </c>
      <c r="C2" s="145"/>
      <c r="D2" s="145"/>
      <c r="E2" s="145"/>
      <c r="F2" s="145"/>
      <c r="G2" s="163" t="s">
        <v>398</v>
      </c>
      <c r="H2" s="163"/>
      <c r="I2" s="163"/>
      <c r="J2" s="163"/>
      <c r="K2" s="163"/>
      <c r="L2" s="163"/>
      <c r="M2" s="164" t="s">
        <v>398</v>
      </c>
      <c r="N2" s="164"/>
      <c r="O2" s="164"/>
      <c r="P2" s="164"/>
      <c r="Q2" s="164"/>
      <c r="R2" s="164"/>
      <c r="S2" s="164" t="s">
        <v>398</v>
      </c>
      <c r="T2" s="164"/>
      <c r="U2" s="164"/>
      <c r="V2" s="164"/>
      <c r="W2" s="164"/>
      <c r="X2" s="164"/>
      <c r="Y2" s="87"/>
      <c r="Z2" s="87"/>
      <c r="AA2" s="87"/>
      <c r="AB2" s="87"/>
      <c r="AC2" s="87"/>
      <c r="AD2" s="87"/>
      <c r="AE2" s="87"/>
      <c r="AF2" s="87"/>
    </row>
    <row r="3" spans="1:40" ht="26" x14ac:dyDescent="0.2">
      <c r="A3" s="11"/>
      <c r="B3" s="113"/>
      <c r="C3" s="174" t="s">
        <v>1</v>
      </c>
      <c r="D3" s="174"/>
      <c r="E3" s="174"/>
      <c r="F3" s="174"/>
      <c r="G3" s="7"/>
      <c r="H3" s="7"/>
      <c r="I3" s="170" t="s">
        <v>6</v>
      </c>
      <c r="J3" s="170"/>
      <c r="K3" s="170"/>
      <c r="L3" s="20"/>
      <c r="M3" s="20"/>
      <c r="N3" s="20"/>
      <c r="O3" s="175" t="s">
        <v>7</v>
      </c>
      <c r="P3" s="175"/>
      <c r="Q3" s="175"/>
      <c r="R3" s="175"/>
      <c r="S3" s="96" t="s">
        <v>2</v>
      </c>
      <c r="T3" s="97" t="s">
        <v>0</v>
      </c>
      <c r="U3" s="154" t="s">
        <v>8</v>
      </c>
      <c r="V3" s="155"/>
      <c r="W3" s="155"/>
      <c r="X3" s="156"/>
      <c r="Y3" s="151" t="s">
        <v>9</v>
      </c>
      <c r="Z3" s="152"/>
      <c r="AA3" s="152"/>
      <c r="AB3" s="153"/>
      <c r="AC3" s="165" t="s">
        <v>10</v>
      </c>
      <c r="AD3" s="166"/>
      <c r="AE3" s="166"/>
      <c r="AF3" s="167"/>
    </row>
    <row r="4" spans="1:40" ht="17" thickBot="1" x14ac:dyDescent="0.25">
      <c r="A4" s="9" t="s">
        <v>2</v>
      </c>
      <c r="B4" s="14" t="s">
        <v>0</v>
      </c>
      <c r="C4" s="7" t="s">
        <v>11</v>
      </c>
      <c r="D4" s="7" t="s">
        <v>4</v>
      </c>
      <c r="E4" s="7" t="s">
        <v>5</v>
      </c>
      <c r="F4" s="17" t="s">
        <v>12</v>
      </c>
      <c r="G4" s="9" t="s">
        <v>2</v>
      </c>
      <c r="H4" s="3" t="s">
        <v>0</v>
      </c>
      <c r="I4" s="20" t="s">
        <v>11</v>
      </c>
      <c r="J4" s="20" t="s">
        <v>4</v>
      </c>
      <c r="K4" s="20" t="s">
        <v>5</v>
      </c>
      <c r="L4" s="20" t="s">
        <v>12</v>
      </c>
      <c r="M4" s="9" t="s">
        <v>2</v>
      </c>
      <c r="N4" s="3" t="s">
        <v>0</v>
      </c>
      <c r="O4" s="7" t="s">
        <v>11</v>
      </c>
      <c r="P4" s="7" t="s">
        <v>4</v>
      </c>
      <c r="Q4" s="7" t="s">
        <v>5</v>
      </c>
      <c r="R4" s="7" t="s">
        <v>12</v>
      </c>
      <c r="S4" s="91">
        <v>1462.03125</v>
      </c>
      <c r="T4" s="92">
        <v>0.375</v>
      </c>
      <c r="U4" s="20" t="s">
        <v>11</v>
      </c>
      <c r="V4" s="20" t="s">
        <v>4</v>
      </c>
      <c r="W4" s="20" t="s">
        <v>5</v>
      </c>
      <c r="X4" s="20" t="s">
        <v>12</v>
      </c>
      <c r="Y4" s="7" t="s">
        <v>11</v>
      </c>
      <c r="Z4" s="7" t="s">
        <v>4</v>
      </c>
      <c r="AA4" s="7" t="s">
        <v>5</v>
      </c>
      <c r="AB4" s="7" t="s">
        <v>12</v>
      </c>
      <c r="AC4" s="20" t="s">
        <v>11</v>
      </c>
      <c r="AD4" s="20" t="s">
        <v>4</v>
      </c>
      <c r="AE4" s="20" t="s">
        <v>5</v>
      </c>
      <c r="AF4" s="20" t="s">
        <v>12</v>
      </c>
    </row>
    <row r="5" spans="1:40" ht="17" thickBot="1" x14ac:dyDescent="0.25">
      <c r="A5" s="4">
        <v>1462.03125</v>
      </c>
      <c r="B5" s="15">
        <v>0.375</v>
      </c>
      <c r="C5" s="41" t="s">
        <v>316</v>
      </c>
      <c r="D5" s="22" t="str">
        <f>D88</f>
        <v>MEHMET ALATTİN EYİLİK - ÖZCAN OSLU</v>
      </c>
      <c r="E5" s="22" t="str">
        <f>D91</f>
        <v>SERTAN İNCE - SABRİ İNCE</v>
      </c>
      <c r="F5" s="90" t="s">
        <v>397</v>
      </c>
      <c r="G5" s="91">
        <v>1462.03125</v>
      </c>
      <c r="H5" s="92">
        <v>0.375</v>
      </c>
      <c r="I5" s="50" t="s">
        <v>321</v>
      </c>
      <c r="J5" s="22" t="str">
        <f>O62</f>
        <v>MUĞLA BŞ BLD. G.S.K (Sıla - Pınar)</v>
      </c>
      <c r="K5" s="22" t="str">
        <f>O63</f>
        <v>BODRUM DOĞUŞ (Begüm - Zehra)</v>
      </c>
      <c r="L5" s="22" t="s">
        <v>413</v>
      </c>
      <c r="M5" s="91">
        <v>1462.03125</v>
      </c>
      <c r="N5" s="92">
        <v>0.375</v>
      </c>
      <c r="O5" s="93" t="s">
        <v>353</v>
      </c>
      <c r="P5" s="22" t="str">
        <f>'Yıldız Fikstür -KIZLAR'!F6</f>
        <v>BETA SPOR KLÜBÜ (Sıra-Hilal) / </v>
      </c>
      <c r="Q5" s="22" t="str">
        <f>'Yıldız Fikstür -KIZLAR'!J6</f>
        <v>VEFA ŞİMŞEK BEACH VOLLEY AKADEMİ (Dalya- Tuana) / </v>
      </c>
      <c r="R5" s="22" t="s">
        <v>411</v>
      </c>
      <c r="S5" s="148" t="s">
        <v>398</v>
      </c>
      <c r="T5" s="92">
        <f>T4+S4</f>
        <v>1462.40625</v>
      </c>
      <c r="U5" s="93" t="s">
        <v>357</v>
      </c>
      <c r="V5" s="22" t="str">
        <f>'Yıldız Fikstür -KIZLAR'!F5</f>
        <v>MUĞLA BŞ BLD. G.S.K (Defne - Gülin) / </v>
      </c>
      <c r="W5" s="22" t="str">
        <f>'Yıldız Fikstür -KIZLAR'!J5</f>
        <v>İZMİR GÜZEL YALI G.S.K (Ada - İpek) / </v>
      </c>
      <c r="X5" s="22" t="s">
        <v>413</v>
      </c>
      <c r="Z5" s="22"/>
      <c r="AA5" s="22"/>
      <c r="AB5" s="22"/>
      <c r="AD5" s="22"/>
      <c r="AE5" s="22"/>
      <c r="AF5" s="22"/>
      <c r="AK5"/>
      <c r="AL5"/>
      <c r="AM5"/>
    </row>
    <row r="6" spans="1:40" ht="17" thickBot="1" x14ac:dyDescent="0.25">
      <c r="A6" s="149" t="s">
        <v>398</v>
      </c>
      <c r="B6" s="15">
        <f>B5+A5</f>
        <v>1462.40625</v>
      </c>
      <c r="C6" s="41" t="s">
        <v>230</v>
      </c>
      <c r="D6" s="22" t="str">
        <f>D89</f>
        <v>ALİ ÇELİK - FERDİ ALTINBAŞ</v>
      </c>
      <c r="E6" s="22" t="str">
        <f>D90</f>
        <v xml:space="preserve">HASAN H. ER - EMRE ARSAN </v>
      </c>
      <c r="F6" s="90" t="s">
        <v>411</v>
      </c>
      <c r="G6" s="148" t="s">
        <v>398</v>
      </c>
      <c r="H6" s="92">
        <f>H5+G5</f>
        <v>1462.40625</v>
      </c>
      <c r="I6" s="93" t="s">
        <v>358</v>
      </c>
      <c r="J6" s="22" t="str">
        <f>'Yıldız Fikstür -KIZLAR'!F7</f>
        <v>BODRUM DOĞUŞ (Ayşe-Derin) / </v>
      </c>
      <c r="K6" s="22" t="str">
        <f>'Yıldız Fikstür -KIZLAR'!J7</f>
        <v>ANTALYA AÇI GENÇLİK SPOR KULÜBÜ (Sudenaz-Afra) / </v>
      </c>
      <c r="L6" s="22" t="s">
        <v>411</v>
      </c>
      <c r="M6" s="148" t="s">
        <v>398</v>
      </c>
      <c r="N6" s="92">
        <f>N5+M5</f>
        <v>1462.40625</v>
      </c>
      <c r="O6" s="93" t="s">
        <v>354</v>
      </c>
      <c r="P6" s="22" t="str">
        <f>'Yıldız Fikstür -KIZLAR'!F10</f>
        <v>İSTANBUL ANADOLU G.S.K (Azra - İlayda) / </v>
      </c>
      <c r="Q6" s="22" t="str">
        <f>'Yıldız Fikstür -KIZLAR'!J10</f>
        <v>MUĞLA BŞ BLD. G.S.K (Ekin - Bahar) / </v>
      </c>
      <c r="R6" s="22" t="s">
        <v>411</v>
      </c>
      <c r="S6" s="148"/>
      <c r="T6" s="92">
        <f>T5+S4</f>
        <v>2924.4375</v>
      </c>
      <c r="U6" s="93" t="s">
        <v>356</v>
      </c>
      <c r="V6" s="22" t="str">
        <f>'Yıldız Fikstür -KIZLAR'!F9</f>
        <v>MUĞLA BŞ BLD. G.S.K (Ilgın - Nilsu) / </v>
      </c>
      <c r="W6" s="22" t="str">
        <f>'Yıldız Fikstür -KIZLAR'!J9</f>
        <v>BETA SPOR KLÜBÜ (Asya-Lara) / </v>
      </c>
      <c r="X6" s="74" t="s">
        <v>412</v>
      </c>
      <c r="Y6" s="22"/>
      <c r="Z6" s="22"/>
      <c r="AA6" s="22"/>
      <c r="AB6" s="22"/>
      <c r="AD6" s="22"/>
      <c r="AE6" s="22"/>
      <c r="AF6" s="22"/>
      <c r="AK6"/>
      <c r="AL6"/>
      <c r="AM6"/>
    </row>
    <row r="7" spans="1:40" ht="17" thickBot="1" x14ac:dyDescent="0.25">
      <c r="A7" s="150"/>
      <c r="B7" s="15">
        <f>B6+A5</f>
        <v>2924.4375</v>
      </c>
      <c r="C7" s="63" t="s">
        <v>231</v>
      </c>
      <c r="D7" s="22" t="str">
        <f>D95</f>
        <v>SEDAT ÖZER - VOLKAN ÖZAKMAN - M.ALAATTİN EYLİK - VOLKAN ÖZFIRAT (SEDA ÖZGÖREN)</v>
      </c>
      <c r="E7" s="22" t="str">
        <f>D96</f>
        <v>KAYHAN KARTAL EJDER - ERCÜMENT PAĞDA - HAKAN UNÇ - ZAFER AKDEMİR</v>
      </c>
      <c r="F7" s="90" t="s">
        <v>412</v>
      </c>
      <c r="G7" s="148"/>
      <c r="H7" s="92">
        <f>H6+G5</f>
        <v>2924.4375</v>
      </c>
      <c r="I7" s="93" t="s">
        <v>359</v>
      </c>
      <c r="J7" s="22" t="str">
        <f>'Yıldız Fikstür -KIZLAR'!F8</f>
        <v>KARTAL ANADOLU SPOR KLÜBÜ (İrem-Sudenaz) / </v>
      </c>
      <c r="K7" s="22" t="str">
        <f>'Yıldız Fikstür -KIZLAR'!J8</f>
        <v>BETA SPOR KLÜBÜ (Senem-Bengisu) / </v>
      </c>
      <c r="L7" s="22" t="s">
        <v>413</v>
      </c>
      <c r="M7" s="148"/>
      <c r="N7" s="92">
        <f>N6+M5</f>
        <v>2924.4375</v>
      </c>
      <c r="O7" s="93" t="s">
        <v>355</v>
      </c>
      <c r="P7" s="22" t="str">
        <f>'Yıldız Fikstür -KIZLAR'!F4</f>
        <v>MANAVGAT GENÇLİK ve SPOR KULÜBÜ (Arzu-Tuana) / </v>
      </c>
      <c r="Q7" s="22" t="str">
        <f>'Yıldız Fikstür -KIZLAR'!J4</f>
        <v>MUĞLA BŞ BLD. G.S.K (Sıla - Pınar) / </v>
      </c>
      <c r="R7" s="22" t="s">
        <v>411</v>
      </c>
      <c r="S7" s="148"/>
      <c r="T7" s="92">
        <f>T6+S4</f>
        <v>4386.46875</v>
      </c>
      <c r="U7" s="93" t="s">
        <v>360</v>
      </c>
      <c r="V7" s="22" t="str">
        <f>'Yıldız Fikstür -KIZLAR'!F11</f>
        <v>BETA SPOR KLÜBÜ (Duru-Nehir) / </v>
      </c>
      <c r="W7" s="22" t="str">
        <f>'Yıldız Fikstür -KIZLAR'!J11</f>
        <v>MANAVGAT GENÇLİK ve SPOR KULÜBÜ (Zeynep-Zemzem) / </v>
      </c>
      <c r="X7" s="22" t="s">
        <v>411</v>
      </c>
      <c r="Y7" s="22"/>
      <c r="Z7" s="22"/>
      <c r="AA7" s="22"/>
      <c r="AB7" s="22"/>
      <c r="AD7" s="22"/>
      <c r="AE7" s="22"/>
      <c r="AF7" s="22"/>
      <c r="AH7"/>
      <c r="AL7"/>
      <c r="AM7"/>
    </row>
    <row r="8" spans="1:40" ht="17" thickBot="1" x14ac:dyDescent="0.25">
      <c r="A8" s="150"/>
      <c r="B8" s="15">
        <f>B7+A5</f>
        <v>4386.46875</v>
      </c>
      <c r="C8" s="41" t="s">
        <v>224</v>
      </c>
      <c r="D8" s="22" t="str">
        <f>D83</f>
        <v>BÜLENT KANDEMİR - ÖZKAN KARATEKİN</v>
      </c>
      <c r="E8" s="22" t="str">
        <f>D85</f>
        <v>YUSUF NAHUM - SELİM BÖLÜM</v>
      </c>
      <c r="F8" s="90" t="s">
        <v>411</v>
      </c>
      <c r="G8" s="148"/>
      <c r="H8" s="92">
        <f>H7+G5</f>
        <v>4386.46875</v>
      </c>
      <c r="I8" s="84" t="s">
        <v>217</v>
      </c>
      <c r="J8" s="22" t="str">
        <f>D111</f>
        <v>BANU BAYTEMUR ARICI - YELİNAY YELİN CESUR</v>
      </c>
      <c r="K8" s="22" t="str">
        <f>D113</f>
        <v>BURCU PAMUKCU - BURCU ALŞAN (NİHAN GENÇÜLGEN EVRENÖSOĞLU)</v>
      </c>
      <c r="L8" s="22" t="s">
        <v>411</v>
      </c>
      <c r="M8" s="148"/>
      <c r="N8" s="92">
        <f>N7+M5</f>
        <v>4386.46875</v>
      </c>
      <c r="O8" s="84" t="s">
        <v>220</v>
      </c>
      <c r="P8" s="22" t="str">
        <f>D106</f>
        <v>ÖZLEM BAKAN - SEDA ÖZGÖREN</v>
      </c>
      <c r="Q8" s="22" t="str">
        <f>D108</f>
        <v>SOFIA ERDEMİL - ZEYNEP VERGİLİ (ÖZGÜ YALÇIN)</v>
      </c>
      <c r="R8" s="74" t="s">
        <v>412</v>
      </c>
      <c r="S8" s="148"/>
      <c r="T8" s="92">
        <f>T7+S4</f>
        <v>5848.5</v>
      </c>
      <c r="U8" s="50"/>
      <c r="V8" s="22"/>
      <c r="W8" s="22"/>
      <c r="X8" s="22"/>
      <c r="Y8" s="22"/>
      <c r="Z8" s="22"/>
      <c r="AA8" s="22"/>
      <c r="AB8" s="22"/>
      <c r="AD8" s="22"/>
      <c r="AE8" s="22"/>
      <c r="AF8" s="22"/>
      <c r="AH8"/>
      <c r="AL8"/>
      <c r="AM8"/>
    </row>
    <row r="9" spans="1:40" ht="17" thickBot="1" x14ac:dyDescent="0.25">
      <c r="A9" s="150"/>
      <c r="B9" s="15">
        <f>B8+A5</f>
        <v>5848.5</v>
      </c>
      <c r="C9" s="41" t="s">
        <v>223</v>
      </c>
      <c r="D9" s="75" t="str">
        <f>D78</f>
        <v>OĞUZ DEĞİRMENCİ - BURAK BALIBEY</v>
      </c>
      <c r="E9" s="22" t="str">
        <f>D80</f>
        <v>SERKAN TUNCA - ÖZGÜR ÖZTÜRK</v>
      </c>
      <c r="F9" s="90" t="s">
        <v>413</v>
      </c>
      <c r="G9" s="148"/>
      <c r="H9" s="92">
        <f>H8+G5</f>
        <v>5848.5</v>
      </c>
      <c r="I9" s="94" t="s">
        <v>234</v>
      </c>
      <c r="J9" s="22" t="str">
        <f>E57</f>
        <v>BURDUR MÜCADELE GSK (Dilek - Derya)</v>
      </c>
      <c r="K9" s="75" t="str">
        <f>E59</f>
        <v>EGE ATLETİK SPOR KULÜBÜ (İrem - Miray)</v>
      </c>
      <c r="L9" s="22" t="s">
        <v>413</v>
      </c>
      <c r="M9" s="148"/>
      <c r="N9" s="92">
        <f>N8+M5</f>
        <v>5848.5</v>
      </c>
      <c r="O9" s="80" t="s">
        <v>202</v>
      </c>
      <c r="P9" s="22" t="str">
        <f>O58</f>
        <v>UNO AKDEMİ S.K. (Medine-Nagehan)</v>
      </c>
      <c r="Q9" s="22" t="str">
        <f>O59</f>
        <v>BURDUR MÜCADELE GSK (Cansu - Pulsar)</v>
      </c>
      <c r="R9" s="22" t="s">
        <v>413</v>
      </c>
      <c r="S9" s="148"/>
      <c r="T9" s="92">
        <f>T8+S4</f>
        <v>7310.53125</v>
      </c>
      <c r="U9" s="98" t="s">
        <v>322</v>
      </c>
      <c r="V9" s="22" t="str">
        <f>O62</f>
        <v>MUĞLA BŞ BLD. G.S.K (Sıla - Pınar)</v>
      </c>
      <c r="W9" s="22" t="str">
        <f>O63</f>
        <v>BODRUM DOĞUŞ (Begüm - Zehra)</v>
      </c>
      <c r="X9" s="22" t="s">
        <v>411</v>
      </c>
      <c r="Y9" s="22"/>
      <c r="Z9" s="22"/>
      <c r="AA9" s="22"/>
      <c r="AB9" s="22"/>
      <c r="AD9" s="22"/>
      <c r="AE9" s="22"/>
      <c r="AF9" s="22"/>
      <c r="AL9"/>
      <c r="AM9"/>
    </row>
    <row r="10" spans="1:40" ht="17" thickBot="1" x14ac:dyDescent="0.25">
      <c r="A10" s="150"/>
      <c r="B10" s="15">
        <f>B9+A5</f>
        <v>7310.53125</v>
      </c>
      <c r="C10" s="36" t="s">
        <v>325</v>
      </c>
      <c r="D10" s="22" t="str">
        <f>'Yıldız Fikstür -KIZLAR'!F13</f>
        <v>VEFA ŞİMŞEK BEACH VOLLEY AKADEMİ (Dalya- Tuana) / </v>
      </c>
      <c r="E10" s="22" t="str">
        <f>'Yıldız Fikstür -KIZLAR'!J13</f>
        <v>ANTALYA AÇI GENÇLİK SPOR KULÜBÜ (Sudenaz-Afra) / </v>
      </c>
      <c r="F10" s="90" t="s">
        <v>397</v>
      </c>
      <c r="G10" s="148"/>
      <c r="H10" s="92">
        <f>H9+G5</f>
        <v>7310.53125</v>
      </c>
      <c r="I10" s="50"/>
      <c r="J10" s="22"/>
      <c r="K10" s="22"/>
      <c r="L10" s="22"/>
      <c r="M10" s="148"/>
      <c r="N10" s="92">
        <f>N9+M5</f>
        <v>7310.53125</v>
      </c>
      <c r="O10" s="81" t="s">
        <v>391</v>
      </c>
      <c r="P10" s="22" t="str">
        <f>O83</f>
        <v>MUĞLA BŞ BLD. G.S.K(Elif-Defne)</v>
      </c>
      <c r="Q10" s="22" t="str">
        <f>O84</f>
        <v>BODRUM DOĞUŞ(Bensu-Cenay)</v>
      </c>
      <c r="R10" s="22" t="s">
        <v>411</v>
      </c>
      <c r="S10" s="148"/>
      <c r="T10" s="92">
        <f>T9+S4</f>
        <v>8772.5625</v>
      </c>
      <c r="U10" s="81" t="s">
        <v>363</v>
      </c>
      <c r="V10" s="22" t="str">
        <f>O79</f>
        <v>MUĞLA BŞ BLD. G.S.K(Ecenaz-Seden)</v>
      </c>
      <c r="W10" s="50" t="str">
        <f>O80</f>
        <v>ÖZATEŞ G.S.K. (Berrak - Şimal)</v>
      </c>
      <c r="X10" s="74" t="s">
        <v>397</v>
      </c>
      <c r="Y10" s="22"/>
      <c r="Z10" s="22"/>
      <c r="AA10" s="22"/>
      <c r="AB10" s="22"/>
      <c r="AC10" s="22"/>
      <c r="AD10" s="22"/>
      <c r="AE10" s="22"/>
      <c r="AF10" s="22"/>
      <c r="AK10"/>
      <c r="AL10"/>
      <c r="AM10"/>
    </row>
    <row r="11" spans="1:40" ht="17" thickBot="1" x14ac:dyDescent="0.25">
      <c r="A11" s="150"/>
      <c r="B11" s="15">
        <f>B10+A5</f>
        <v>8772.5625</v>
      </c>
      <c r="C11" s="36" t="s">
        <v>324</v>
      </c>
      <c r="D11" s="22" t="str">
        <f>'Yıldız Fikstür -KIZLAR'!F12</f>
        <v>MUĞLA BŞ BLD. G.S.K (Sıla - Pınar) / </v>
      </c>
      <c r="E11" s="22" t="str">
        <f>'Yıldız Fikstür -KIZLAR'!J12</f>
        <v>MUĞLA BŞ BLD. G.S.K (Defne - Gülin) / </v>
      </c>
      <c r="F11" s="90" t="s">
        <v>411</v>
      </c>
      <c r="G11" s="148"/>
      <c r="H11" s="92">
        <f>H10+G5</f>
        <v>8772.5625</v>
      </c>
      <c r="I11" s="93" t="s">
        <v>326</v>
      </c>
      <c r="J11" s="22" t="str">
        <f>'Yıldız Fikstür -KIZLAR'!F14</f>
        <v>KARTAL ANADOLU SPOR KLÜBÜ (İrem-Sudenaz) / </v>
      </c>
      <c r="K11" s="22" t="str">
        <f>'Yıldız Fikstür -KIZLAR'!J14</f>
        <v>BETA SPOR KLÜBÜ (Asya-Lara) / </v>
      </c>
      <c r="L11" s="74" t="s">
        <v>397</v>
      </c>
      <c r="M11" s="148"/>
      <c r="N11" s="92">
        <f>N10+M5</f>
        <v>8772.5625</v>
      </c>
      <c r="O11" s="79" t="s">
        <v>235</v>
      </c>
      <c r="P11" s="22" t="str">
        <f>E58</f>
        <v>İSTANBUL ANADOLU G.S.K (Öylü - Ceyda)</v>
      </c>
      <c r="Q11" s="22" t="str">
        <f>E59</f>
        <v>EGE ATLETİK SPOR KULÜBÜ (İrem - Miray)</v>
      </c>
      <c r="R11" s="22" t="s">
        <v>413</v>
      </c>
      <c r="S11" s="148"/>
      <c r="T11" s="92">
        <f>T10+S4</f>
        <v>10234.59375</v>
      </c>
      <c r="U11" s="79" t="s">
        <v>351</v>
      </c>
      <c r="V11" s="22" t="str">
        <f>E62</f>
        <v>EGE ATLETİK SPOR KULÜBÜ (Nazlıcan -Ezgi )</v>
      </c>
      <c r="W11" s="22" t="str">
        <f>E63</f>
        <v>İBRADI BELEDİYESİ SPOR KLÜBÜ (Belinay - Ceren)</v>
      </c>
      <c r="X11" s="22" t="s">
        <v>413</v>
      </c>
      <c r="Y11" s="22"/>
      <c r="Z11" s="22"/>
      <c r="AA11" s="22"/>
      <c r="AB11" s="22"/>
      <c r="AC11" s="22"/>
      <c r="AD11" s="22"/>
      <c r="AE11" s="22"/>
      <c r="AF11" s="22"/>
      <c r="AK11"/>
      <c r="AL11"/>
      <c r="AM11"/>
      <c r="AN11"/>
    </row>
    <row r="12" spans="1:40" ht="17" thickBot="1" x14ac:dyDescent="0.25">
      <c r="A12" s="150"/>
      <c r="B12" s="15">
        <f>B11+A5</f>
        <v>10234.59375</v>
      </c>
      <c r="C12" s="36" t="s">
        <v>329</v>
      </c>
      <c r="D12" s="33" t="str">
        <f>'Yıldız Fikstür -KIZLAR'!F17</f>
        <v>MUĞLA BŞ BLD. G.S.K (Ilgın - Nilsu) / </v>
      </c>
      <c r="E12" s="22" t="str">
        <f>'Yıldız Fikstür -KIZLAR'!J17</f>
        <v>BETA SPOR KLÜBÜ (Senem-Bengisu) / </v>
      </c>
      <c r="F12" s="90" t="s">
        <v>411</v>
      </c>
      <c r="G12" s="148"/>
      <c r="H12" s="92">
        <f>H11+G5</f>
        <v>10234.59375</v>
      </c>
      <c r="I12" s="93" t="s">
        <v>327</v>
      </c>
      <c r="J12" s="22" t="str">
        <f>'Yıldız Fikstür -KIZLAR'!F15</f>
        <v>MUĞLA BŞ BLD. G.S.K (Ekin Ada - Bahar) / </v>
      </c>
      <c r="K12" s="22" t="str">
        <f>'Yıldız Fikstür -KIZLAR'!J15</f>
        <v>MANAVGAT GENÇLİK ve SPOR KULÜBÜ (Zeynep-Zemzem) / </v>
      </c>
      <c r="L12" s="22" t="s">
        <v>413</v>
      </c>
      <c r="M12" s="148"/>
      <c r="N12" s="92">
        <f>N11+M5</f>
        <v>10234.59375</v>
      </c>
      <c r="O12" s="22"/>
      <c r="P12" s="22"/>
      <c r="Q12" s="22"/>
      <c r="R12" s="22"/>
      <c r="S12" s="148"/>
      <c r="T12" s="92">
        <f>T11+S4</f>
        <v>11696.625</v>
      </c>
      <c r="U12" s="82" t="s">
        <v>215</v>
      </c>
      <c r="V12" s="22" t="str">
        <f>E70</f>
        <v>HASAN NURAL - ELİF NURAL</v>
      </c>
      <c r="W12" s="22" t="str">
        <f>E71</f>
        <v>SELİM BÖLÜM - BAŞAK BÖLÜM</v>
      </c>
      <c r="X12" s="22" t="s">
        <v>411</v>
      </c>
      <c r="Y12" s="22"/>
      <c r="Z12" s="22"/>
      <c r="AA12" s="22"/>
      <c r="AB12" s="22"/>
      <c r="AC12" s="22"/>
      <c r="AD12" s="22"/>
      <c r="AE12" s="22"/>
      <c r="AF12" s="22"/>
      <c r="AL12"/>
      <c r="AM12"/>
      <c r="AN12"/>
    </row>
    <row r="13" spans="1:40" ht="17" thickBot="1" x14ac:dyDescent="0.25">
      <c r="A13" s="150"/>
      <c r="B13" s="15">
        <f>B12+A5</f>
        <v>11696.625</v>
      </c>
      <c r="C13" s="36" t="s">
        <v>330</v>
      </c>
      <c r="D13" s="22" t="str">
        <f>'Yıldız Fikstür -KIZLAR'!F18</f>
        <v>BODRUM DOĞUŞ (Ayşe-Derin) / </v>
      </c>
      <c r="E13" s="22" t="str">
        <f>'Yıldız Fikstür -KIZLAR'!J18</f>
        <v>BETA SPOR KLÜBÜ (Sıra-Hilal) / </v>
      </c>
      <c r="F13" s="90" t="s">
        <v>411</v>
      </c>
      <c r="G13" s="148"/>
      <c r="H13" s="92">
        <f>H12+G5</f>
        <v>11696.625</v>
      </c>
      <c r="I13" s="93" t="s">
        <v>328</v>
      </c>
      <c r="J13" s="22" t="str">
        <f>'Yıldız Fikstür -KIZLAR'!F16</f>
        <v>BETA SPOR KLÜBÜ (Duru-Nehir) / </v>
      </c>
      <c r="K13" s="22" t="str">
        <f>'Yıldız Fikstür -KIZLAR'!J16</f>
        <v>İSTANBUL ANADOLU G.S.K (Azra - İlayda) / </v>
      </c>
      <c r="L13" s="22" t="s">
        <v>413</v>
      </c>
      <c r="M13" s="148"/>
      <c r="N13" s="92">
        <f>N12+M5</f>
        <v>11696.625</v>
      </c>
      <c r="O13" s="22"/>
      <c r="P13" s="22"/>
      <c r="Q13" s="22"/>
      <c r="R13" s="22"/>
      <c r="S13" s="148"/>
      <c r="T13" s="92">
        <f>T12+S4</f>
        <v>13158.65625</v>
      </c>
      <c r="U13" s="80" t="s">
        <v>201</v>
      </c>
      <c r="V13" s="22" t="str">
        <f>O57</f>
        <v>BURDUR MÜCADELE GSK (Çilem - Nesibe)</v>
      </c>
      <c r="W13" s="22" t="str">
        <f>O59</f>
        <v>BURDUR MÜCADELE GSK (Cansu - Pulsar)</v>
      </c>
      <c r="X13" s="74" t="s">
        <v>412</v>
      </c>
      <c r="Y13" s="22"/>
      <c r="Z13" s="22"/>
      <c r="AA13" s="22"/>
      <c r="AB13" s="22"/>
      <c r="AC13" s="22"/>
      <c r="AD13" s="22"/>
      <c r="AE13" s="22"/>
      <c r="AF13" s="22"/>
      <c r="AL13"/>
      <c r="AM13"/>
      <c r="AN13"/>
    </row>
    <row r="14" spans="1:40" ht="17" thickBot="1" x14ac:dyDescent="0.25">
      <c r="A14" s="150"/>
      <c r="B14" s="15">
        <f>B13+A5</f>
        <v>13158.65625</v>
      </c>
      <c r="C14" s="41" t="s">
        <v>214</v>
      </c>
      <c r="D14" s="22" t="str">
        <f>E69</f>
        <v>ÖZCAN  OSLU - ARZU UZATÖZ</v>
      </c>
      <c r="E14" s="22" t="str">
        <f>E71</f>
        <v>SELİM BÖLÜM - BAŞAK BÖLÜM</v>
      </c>
      <c r="F14" s="90" t="s">
        <v>411</v>
      </c>
      <c r="G14" s="148"/>
      <c r="H14" s="92">
        <f>H13+G5</f>
        <v>13158.65625</v>
      </c>
      <c r="I14" s="93" t="s">
        <v>366</v>
      </c>
      <c r="J14" s="22" t="str">
        <f>'Yıldız Fikstür -KIZLAR'!F19</f>
        <v>İZMİR GÜZEL YALI G.S.K (Ada - İpek) / </v>
      </c>
      <c r="K14" s="22" t="str">
        <f>'Yıldız Fikstür -KIZLAR'!J19</f>
        <v>MANAVGAT GENÇLİK ve SPOR KULÜBÜ (Arzu-Tuana) / </v>
      </c>
      <c r="L14" s="22" t="s">
        <v>413</v>
      </c>
      <c r="M14" s="148"/>
      <c r="N14" s="92">
        <f>N13+M5</f>
        <v>13158.65625</v>
      </c>
      <c r="O14" s="22"/>
      <c r="P14" s="22"/>
      <c r="Q14" s="50"/>
      <c r="R14" s="22"/>
      <c r="S14" s="148"/>
      <c r="T14" s="92">
        <f>T13+S4</f>
        <v>14620.6875</v>
      </c>
      <c r="U14" s="50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L14"/>
      <c r="AM14"/>
      <c r="AN14"/>
    </row>
    <row r="15" spans="1:40" ht="17" thickBot="1" x14ac:dyDescent="0.25">
      <c r="A15" s="150"/>
      <c r="B15" s="15">
        <f>B14+A5</f>
        <v>14620.6875</v>
      </c>
      <c r="C15" s="41" t="s">
        <v>229</v>
      </c>
      <c r="D15" s="22" t="str">
        <f>D88</f>
        <v>MEHMET ALATTİN EYİLİK - ÖZCAN OSLU</v>
      </c>
      <c r="E15" s="22" t="str">
        <f>D90</f>
        <v xml:space="preserve">HASAN H. ER - EMRE ARSAN </v>
      </c>
      <c r="F15" s="90" t="s">
        <v>411</v>
      </c>
      <c r="G15" s="148"/>
      <c r="H15" s="92">
        <f>H14+G5</f>
        <v>14620.6875</v>
      </c>
      <c r="I15" s="83" t="s">
        <v>244</v>
      </c>
      <c r="J15" s="22" t="str">
        <f>D118</f>
        <v>AHMET NECATİ SULHAN - BÜLENT TURAN</v>
      </c>
      <c r="K15" s="22" t="str">
        <f>D120</f>
        <v>VOLKAN ÖZAKMAN - VOLKAN ÖZFIRART (SEDAT ÖZER)</v>
      </c>
      <c r="L15" s="22" t="s">
        <v>413</v>
      </c>
      <c r="M15" s="148"/>
      <c r="N15" s="92">
        <f>N14+M5</f>
        <v>14620.6875</v>
      </c>
      <c r="O15" s="81" t="s">
        <v>362</v>
      </c>
      <c r="P15" s="22" t="str">
        <f>O78</f>
        <v>KARTAL ANADOLU SPOR KLÜBÜ(Zeynep-Dila)</v>
      </c>
      <c r="Q15" s="22" t="str">
        <f>O80</f>
        <v>ÖZATEŞ G.S.K. (Berrak - Şimal)</v>
      </c>
      <c r="R15" s="22" t="s">
        <v>411</v>
      </c>
      <c r="S15" s="148"/>
      <c r="T15" s="92">
        <f>T14+S4</f>
        <v>16082.71875</v>
      </c>
      <c r="U15" s="79" t="s">
        <v>352</v>
      </c>
      <c r="V15" s="22" t="str">
        <f>E62</f>
        <v>EGE ATLETİK SPOR KULÜBÜ (Nazlıcan -Ezgi )</v>
      </c>
      <c r="W15" s="22" t="str">
        <f>E63</f>
        <v>İBRADI BELEDİYESİ SPOR KLÜBÜ (Belinay - Ceren)</v>
      </c>
      <c r="X15" s="22" t="s">
        <v>411</v>
      </c>
      <c r="Y15" s="22"/>
      <c r="Z15" s="22"/>
      <c r="AA15" s="22"/>
      <c r="AB15" s="22"/>
      <c r="AC15" s="22"/>
      <c r="AD15" s="22"/>
      <c r="AE15" s="22"/>
      <c r="AF15" s="22"/>
      <c r="AK15"/>
      <c r="AL15"/>
      <c r="AM15"/>
      <c r="AN15"/>
    </row>
    <row r="16" spans="1:40" ht="17" thickBot="1" x14ac:dyDescent="0.25">
      <c r="A16" s="150"/>
      <c r="B16" s="15">
        <f>B15+A5</f>
        <v>16082.71875</v>
      </c>
      <c r="C16" s="41" t="s">
        <v>318</v>
      </c>
      <c r="D16" s="22" t="str">
        <f>D89</f>
        <v>ALİ ÇELİK - FERDİ ALTINBAŞ</v>
      </c>
      <c r="E16" s="22" t="str">
        <f>D91</f>
        <v>SERTAN İNCE - SABRİ İNCE</v>
      </c>
      <c r="F16" s="90" t="s">
        <v>413</v>
      </c>
      <c r="G16" s="148"/>
      <c r="H16" s="92">
        <f>H15+G5</f>
        <v>16082.71875</v>
      </c>
      <c r="I16" s="83" t="s">
        <v>243</v>
      </c>
      <c r="J16" s="22" t="str">
        <f>D123</f>
        <v>HAKAN UNÇ - ZAFER AKDEMİR</v>
      </c>
      <c r="K16" s="22" t="str">
        <f>D124</f>
        <v>MURAT BOZKURT - ALİHSAN ODABAŞI (MUSTAFA TAŞDÖVEN)</v>
      </c>
      <c r="L16" s="90" t="s">
        <v>397</v>
      </c>
      <c r="M16" s="148"/>
      <c r="N16" s="92">
        <f>N15+M5</f>
        <v>16082.71875</v>
      </c>
      <c r="O16" s="84" t="s">
        <v>221</v>
      </c>
      <c r="P16" s="22" t="str">
        <f>D107</f>
        <v>TUĞBA DÖĞÜŞCÜ - AYŞİN GEMALMAZ</v>
      </c>
      <c r="Q16" s="22" t="str">
        <f>D108</f>
        <v>SOFIA ERDEMİL - ZEYNEP VERGİLİ (ÖZGÜ YALÇIN)</v>
      </c>
      <c r="R16" s="22" t="s">
        <v>413</v>
      </c>
      <c r="S16" s="9"/>
      <c r="T16" s="92">
        <f>T15+S4</f>
        <v>17544.75</v>
      </c>
      <c r="U16" s="81" t="s">
        <v>365</v>
      </c>
      <c r="V16" s="22" t="str">
        <f>O83</f>
        <v>MUĞLA BŞ BLD. G.S.K(Elif-Defne)</v>
      </c>
      <c r="W16" s="22" t="str">
        <f>O84</f>
        <v>BODRUM DOĞUŞ(Bensu-Cenay)</v>
      </c>
      <c r="X16" s="74" t="s">
        <v>412</v>
      </c>
      <c r="Y16" s="22"/>
      <c r="Z16" s="22"/>
      <c r="AA16" s="22"/>
      <c r="AB16" s="22"/>
      <c r="AC16" s="22"/>
      <c r="AD16" s="22"/>
      <c r="AE16" s="22"/>
      <c r="AF16" s="22"/>
      <c r="AK16"/>
      <c r="AL16"/>
      <c r="AM16"/>
      <c r="AN16"/>
    </row>
    <row r="17" spans="1:40" ht="17" thickBot="1" x14ac:dyDescent="0.25">
      <c r="A17" s="10"/>
      <c r="B17" s="15">
        <f>B16+A5</f>
        <v>17544.75</v>
      </c>
      <c r="C17" s="41" t="s">
        <v>225</v>
      </c>
      <c r="D17" s="64" t="str">
        <f>D84</f>
        <v>MURAT ABANOZ -  ONUR ATILGAN</v>
      </c>
      <c r="E17" s="64" t="str">
        <f>D85</f>
        <v>YUSUF NAHUM - SELİM BÖLÜM</v>
      </c>
      <c r="F17" s="90" t="s">
        <v>411</v>
      </c>
      <c r="G17" s="9"/>
      <c r="H17" s="92">
        <f>H16+G5</f>
        <v>17544.75</v>
      </c>
      <c r="I17" s="84" t="s">
        <v>218</v>
      </c>
      <c r="J17" s="22" t="str">
        <f>D112</f>
        <v>BAŞAK BÖLÜM - ARZU UZATÖZ</v>
      </c>
      <c r="K17" s="22" t="str">
        <f>D113</f>
        <v>BURCU PAMUKCU - BURCU ALŞAN (NİHAN GENÇÜLGEN EVRENÖSOĞLU)</v>
      </c>
      <c r="L17" s="73">
        <v>43832</v>
      </c>
      <c r="M17" s="9"/>
      <c r="N17" s="92">
        <f>N16+M5</f>
        <v>17544.75</v>
      </c>
      <c r="O17" s="82" t="s">
        <v>227</v>
      </c>
      <c r="P17" s="22" t="str">
        <f>D79</f>
        <v>TİBET TURGUT - KADİR MUTAF</v>
      </c>
      <c r="Q17" s="22" t="str">
        <f>D80</f>
        <v>SERKAN TUNCA - ÖZGÜR ÖZTÜRK</v>
      </c>
      <c r="R17" s="22" t="s">
        <v>413</v>
      </c>
      <c r="S17" s="22"/>
      <c r="T17" s="22"/>
      <c r="U17" s="50"/>
      <c r="V17" s="22"/>
      <c r="W17" s="22"/>
      <c r="X17" s="22"/>
      <c r="Y17" s="64"/>
      <c r="Z17" s="64"/>
      <c r="AA17" s="64"/>
      <c r="AB17" s="64"/>
      <c r="AC17" s="64"/>
      <c r="AD17" s="64"/>
      <c r="AE17" s="22"/>
      <c r="AF17" s="22"/>
      <c r="AK17"/>
      <c r="AL17"/>
      <c r="AM17"/>
      <c r="AN17"/>
    </row>
    <row r="18" spans="1:40" x14ac:dyDescent="0.2">
      <c r="A18" s="10"/>
      <c r="B18" s="6" t="s">
        <v>3</v>
      </c>
      <c r="D18" s="23">
        <v>12</v>
      </c>
      <c r="E18" s="23">
        <f>SUM(E5:E16)</f>
        <v>0</v>
      </c>
      <c r="F18" s="90"/>
      <c r="G18" s="74"/>
      <c r="H18" s="74"/>
      <c r="I18" s="95">
        <f>SUM(U5:U24)</f>
        <v>12</v>
      </c>
      <c r="J18" s="95">
        <f>SUM(J5:J16)</f>
        <v>0</v>
      </c>
      <c r="K18" s="95">
        <v>12</v>
      </c>
      <c r="L18" s="95"/>
      <c r="M18" s="95"/>
      <c r="N18" s="95"/>
      <c r="O18" s="95">
        <f ca="1">SUM(O5:O21)</f>
        <v>0</v>
      </c>
      <c r="P18" s="95">
        <f>SUM(P5:P16)</f>
        <v>0</v>
      </c>
      <c r="Q18" s="95">
        <f>SUM(Q5:Q16)</f>
        <v>0</v>
      </c>
      <c r="R18" s="95"/>
      <c r="S18" s="23"/>
      <c r="T18" s="23"/>
      <c r="U18" s="23">
        <v>12</v>
      </c>
      <c r="V18" s="23">
        <f>SUM(V5:V16)</f>
        <v>0</v>
      </c>
      <c r="W18" s="23">
        <f>SUM(W5:W16)</f>
        <v>0</v>
      </c>
      <c r="X18" s="23"/>
      <c r="Y18" s="23">
        <f>SUM(Y6:Y16)</f>
        <v>0</v>
      </c>
      <c r="Z18" s="23">
        <v>12</v>
      </c>
      <c r="AA18" s="23">
        <f>SUM(AA5:AA16)</f>
        <v>0</v>
      </c>
      <c r="AB18" s="23"/>
      <c r="AC18" s="23">
        <f>SUM(AC5:AC16)</f>
        <v>0</v>
      </c>
      <c r="AD18" s="23">
        <f>SUM(AD5:AD16)</f>
        <v>0</v>
      </c>
      <c r="AE18" s="22"/>
      <c r="AF18" s="22"/>
      <c r="AL18"/>
      <c r="AM18"/>
      <c r="AN18"/>
    </row>
    <row r="19" spans="1:40" ht="29" x14ac:dyDescent="0.2">
      <c r="A19" s="86"/>
      <c r="B19" s="144">
        <v>44086</v>
      </c>
      <c r="C19" s="145"/>
      <c r="D19" s="145"/>
      <c r="E19" s="145"/>
      <c r="F19" s="145"/>
      <c r="G19" s="147" t="s">
        <v>420</v>
      </c>
      <c r="H19" s="147"/>
      <c r="I19" s="147"/>
      <c r="J19" s="147"/>
      <c r="K19" s="147"/>
      <c r="L19" s="147"/>
      <c r="M19" s="87"/>
      <c r="N19" s="146" t="s">
        <v>420</v>
      </c>
      <c r="O19" s="146"/>
      <c r="P19" s="146"/>
      <c r="Q19" s="146"/>
      <c r="R19" s="146"/>
      <c r="S19" s="87"/>
      <c r="T19" s="146" t="s">
        <v>420</v>
      </c>
      <c r="U19" s="146"/>
      <c r="V19" s="146"/>
      <c r="W19" s="146"/>
      <c r="X19" s="146"/>
      <c r="Y19" s="87"/>
      <c r="Z19" s="87"/>
      <c r="AA19" s="87"/>
      <c r="AB19" s="87"/>
      <c r="AC19" s="87"/>
      <c r="AD19" s="87"/>
      <c r="AE19" s="87"/>
      <c r="AF19" s="87"/>
      <c r="AL19"/>
      <c r="AM19"/>
      <c r="AN19"/>
    </row>
    <row r="20" spans="1:40" ht="26" x14ac:dyDescent="0.2">
      <c r="A20" s="11"/>
      <c r="B20" s="12"/>
      <c r="C20" s="174" t="s">
        <v>1</v>
      </c>
      <c r="D20" s="174"/>
      <c r="E20" s="174"/>
      <c r="F20" s="176"/>
      <c r="G20" s="16"/>
      <c r="H20" s="16"/>
      <c r="I20" s="171" t="s">
        <v>6</v>
      </c>
      <c r="J20" s="172"/>
      <c r="K20" s="173"/>
      <c r="L20" s="21"/>
      <c r="M20" s="19"/>
      <c r="N20" s="19"/>
      <c r="O20" s="157" t="s">
        <v>7</v>
      </c>
      <c r="P20" s="158"/>
      <c r="Q20" s="158"/>
      <c r="R20" s="159"/>
      <c r="S20" s="18"/>
      <c r="T20" s="18"/>
      <c r="U20" s="160" t="s">
        <v>8</v>
      </c>
      <c r="V20" s="161"/>
      <c r="W20" s="161"/>
      <c r="X20" s="162"/>
      <c r="Y20" s="151" t="s">
        <v>9</v>
      </c>
      <c r="Z20" s="152"/>
      <c r="AA20" s="152"/>
      <c r="AB20" s="153"/>
      <c r="AC20" s="165" t="s">
        <v>10</v>
      </c>
      <c r="AD20" s="166"/>
      <c r="AE20" s="166"/>
      <c r="AF20" s="167"/>
      <c r="AL20"/>
      <c r="AM20"/>
      <c r="AN20"/>
    </row>
    <row r="21" spans="1:40" x14ac:dyDescent="0.2">
      <c r="A21" s="13" t="s">
        <v>2</v>
      </c>
      <c r="B21" s="103" t="s">
        <v>0</v>
      </c>
      <c r="C21" s="7" t="s">
        <v>11</v>
      </c>
      <c r="D21" s="7" t="s">
        <v>4</v>
      </c>
      <c r="E21" s="7" t="s">
        <v>5</v>
      </c>
      <c r="F21" s="7" t="s">
        <v>12</v>
      </c>
      <c r="G21" s="13" t="s">
        <v>2</v>
      </c>
      <c r="H21" s="103" t="s">
        <v>0</v>
      </c>
      <c r="I21" s="20" t="s">
        <v>11</v>
      </c>
      <c r="J21" s="20" t="s">
        <v>4</v>
      </c>
      <c r="K21" s="20" t="s">
        <v>5</v>
      </c>
      <c r="L21" s="20" t="s">
        <v>12</v>
      </c>
      <c r="M21" s="13" t="s">
        <v>2</v>
      </c>
      <c r="N21" s="103" t="s">
        <v>0</v>
      </c>
      <c r="O21" s="7" t="s">
        <v>11</v>
      </c>
      <c r="P21" s="7" t="s">
        <v>4</v>
      </c>
      <c r="Q21" s="7" t="s">
        <v>5</v>
      </c>
      <c r="R21" s="7" t="s">
        <v>12</v>
      </c>
      <c r="S21" s="13" t="s">
        <v>2</v>
      </c>
      <c r="T21" s="103" t="s">
        <v>0</v>
      </c>
      <c r="U21" s="20" t="s">
        <v>11</v>
      </c>
      <c r="V21" s="20" t="s">
        <v>4</v>
      </c>
      <c r="W21" s="20" t="s">
        <v>5</v>
      </c>
      <c r="X21" s="20" t="s">
        <v>12</v>
      </c>
      <c r="Y21" s="7" t="s">
        <v>11</v>
      </c>
      <c r="Z21" s="7" t="s">
        <v>4</v>
      </c>
      <c r="AA21" s="7" t="s">
        <v>5</v>
      </c>
      <c r="AB21" s="7" t="s">
        <v>12</v>
      </c>
      <c r="AC21" s="20" t="s">
        <v>11</v>
      </c>
      <c r="AD21" s="20" t="s">
        <v>4</v>
      </c>
      <c r="AE21" s="20" t="s">
        <v>5</v>
      </c>
      <c r="AF21" s="20" t="s">
        <v>12</v>
      </c>
      <c r="AL21"/>
      <c r="AM21"/>
      <c r="AN21"/>
    </row>
    <row r="22" spans="1:40" x14ac:dyDescent="0.2">
      <c r="A22" s="91">
        <v>1462.03125</v>
      </c>
      <c r="B22" s="92">
        <v>0.375</v>
      </c>
      <c r="C22" s="82" t="s">
        <v>317</v>
      </c>
      <c r="D22" s="22" t="str">
        <f>D88</f>
        <v>MEHMET ALATTİN EYİLİK - ÖZCAN OSLU</v>
      </c>
      <c r="E22" s="22" t="str">
        <f>D89</f>
        <v>ALİ ÇELİK - FERDİ ALTINBAŞ</v>
      </c>
      <c r="F22" s="101"/>
      <c r="G22" s="91">
        <v>1462.03125</v>
      </c>
      <c r="H22" s="92">
        <v>0.375</v>
      </c>
      <c r="I22" s="41" t="s">
        <v>319</v>
      </c>
      <c r="J22" s="22" t="str">
        <f>D90</f>
        <v xml:space="preserve">HASAN H. ER - EMRE ARSAN </v>
      </c>
      <c r="K22" s="22" t="str">
        <f>D91</f>
        <v>SERTAN İNCE - SABRİ İNCE</v>
      </c>
      <c r="L22" s="101"/>
      <c r="M22" s="91">
        <v>1462.03125</v>
      </c>
      <c r="N22" s="92">
        <v>0.375</v>
      </c>
      <c r="O22" s="93" t="s">
        <v>331</v>
      </c>
      <c r="P22" s="22" t="str">
        <f>'Yıldız Fikstür -KIZLAR'!F20</f>
        <v>BETA SPOR KLÜBÜ (Duru-Nehir) / </v>
      </c>
      <c r="Q22" s="22" t="str">
        <f>'Yıldız Fikstür -KIZLAR'!J20</f>
        <v>ANTALYA AÇI GENÇLİK SPOR KULÜBÜ (Sudenaz-Afra) / </v>
      </c>
      <c r="R22" s="101"/>
      <c r="S22" s="91">
        <v>1462.03125</v>
      </c>
      <c r="T22" s="92">
        <v>0.375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L22"/>
      <c r="AM22"/>
      <c r="AN22"/>
    </row>
    <row r="23" spans="1:40" x14ac:dyDescent="0.2">
      <c r="A23" s="148" t="s">
        <v>304</v>
      </c>
      <c r="B23" s="92">
        <f>B22+A22</f>
        <v>1462.40625</v>
      </c>
      <c r="C23" s="79" t="s">
        <v>236</v>
      </c>
      <c r="D23" s="22" t="str">
        <f>E57</f>
        <v>BURDUR MÜCADELE GSK (Dilek - Derya)</v>
      </c>
      <c r="E23" s="22" t="str">
        <f>E58</f>
        <v>İSTANBUL ANADOLU G.S.K (Öylü - Ceyda)</v>
      </c>
      <c r="F23" s="101"/>
      <c r="G23" s="148" t="s">
        <v>304</v>
      </c>
      <c r="H23" s="92">
        <f>H22+G22</f>
        <v>1462.40625</v>
      </c>
      <c r="I23" s="44" t="s">
        <v>245</v>
      </c>
      <c r="J23" s="22" t="str">
        <f>D119</f>
        <v>KAYHAN KARTAL EJDER - ERCÜMENT PAĞDA</v>
      </c>
      <c r="K23" s="22" t="str">
        <f>D120</f>
        <v>VOLKAN ÖZAKMAN - VOLKAN ÖZFIRART (SEDAT ÖZER)</v>
      </c>
      <c r="L23" s="101"/>
      <c r="M23" s="148" t="s">
        <v>304</v>
      </c>
      <c r="N23" s="92">
        <f>N22+M22</f>
        <v>1462.40625</v>
      </c>
      <c r="O23" s="93" t="s">
        <v>332</v>
      </c>
      <c r="P23" s="22" t="str">
        <f>'Yıldız Fikstür -KIZLAR'!F21</f>
        <v>BETA SPOR KLÜBÜ (Senem-Bengisu) / </v>
      </c>
      <c r="Q23" s="22" t="str">
        <f>'Yıldız Fikstür -KIZLAR'!J21</f>
        <v>MUĞLA BŞ BLD. G.S.K (Sıla - Pınar) / </v>
      </c>
      <c r="R23" s="101"/>
      <c r="S23" s="148" t="s">
        <v>304</v>
      </c>
      <c r="T23" s="92">
        <f>T22+S22</f>
        <v>1462.40625</v>
      </c>
      <c r="U23" s="80" t="s">
        <v>203</v>
      </c>
      <c r="V23" s="64" t="str">
        <f>O57</f>
        <v>BURDUR MÜCADELE GSK (Çilem - Nesibe)</v>
      </c>
      <c r="W23" s="22" t="str">
        <f>O58</f>
        <v>UNO AKDEMİ S.K. (Medine-Nagehan)</v>
      </c>
      <c r="X23" s="22"/>
      <c r="Y23" s="22"/>
      <c r="Z23" s="22"/>
      <c r="AA23" s="22"/>
      <c r="AB23" s="22"/>
      <c r="AC23" s="22"/>
      <c r="AD23" s="22"/>
      <c r="AE23" s="22"/>
      <c r="AF23" s="22"/>
      <c r="AL23"/>
      <c r="AM23"/>
      <c r="AN23"/>
    </row>
    <row r="24" spans="1:40" x14ac:dyDescent="0.2">
      <c r="A24" s="148"/>
      <c r="B24" s="92">
        <f>B23+A22</f>
        <v>2924.4375</v>
      </c>
      <c r="C24" s="81" t="s">
        <v>361</v>
      </c>
      <c r="D24" s="22" t="str">
        <f>O78</f>
        <v>KARTAL ANADOLU SPOR KLÜBÜ(Zeynep-Dila)</v>
      </c>
      <c r="E24" s="22" t="str">
        <f>O79</f>
        <v>MUĞLA BŞ BLD. G.S.K(Ecenaz-Seden)</v>
      </c>
      <c r="F24" s="101"/>
      <c r="G24" s="148"/>
      <c r="H24" s="92">
        <f>H23+G22</f>
        <v>2924.4375</v>
      </c>
      <c r="I24" s="37" t="s">
        <v>211</v>
      </c>
      <c r="J24" s="22" t="str">
        <f>O68</f>
        <v>FİVE MASTER (BURCU PAMUKÇU - BURCU ALŞAN - SOFİYA ERDEMİL - MURAT BOZKURT (MUSTAFA DAŞDÖVEN)</v>
      </c>
      <c r="K24" s="22" t="str">
        <f>O70</f>
        <v>KAYHAN KARTAL EJDER - ERCÜMENT PAĞDA - HAKAN UNÇ - ZAFER AKDEMİR</v>
      </c>
      <c r="L24" s="101"/>
      <c r="M24" s="148"/>
      <c r="N24" s="92">
        <f>N23+M22</f>
        <v>2924.4375</v>
      </c>
      <c r="O24" s="93" t="s">
        <v>333</v>
      </c>
      <c r="P24" s="22" t="str">
        <f>'Yıldız Fikstür -KIZLAR'!F22</f>
        <v>BETA SPOR KLÜBÜ (Sıra-Hilal) / </v>
      </c>
      <c r="Q24" s="22" t="str">
        <f>'Yıldız Fikstür -KIZLAR'!J22</f>
        <v>MANAVGAT GENÇLİK ve SPOR KULÜBÜ (Zeynep-Zemzem) / </v>
      </c>
      <c r="R24" s="101"/>
      <c r="S24" s="148"/>
      <c r="T24" s="92">
        <f>T23+S22</f>
        <v>2924.4375</v>
      </c>
      <c r="U24" s="84" t="s">
        <v>222</v>
      </c>
      <c r="V24" s="64" t="str">
        <f>D106</f>
        <v>ÖZLEM BAKAN - SEDA ÖZGÖREN</v>
      </c>
      <c r="W24" s="22" t="str">
        <f>D107</f>
        <v>TUĞBA DÖĞÜŞCÜ - AYŞİN GEMALMAZ</v>
      </c>
      <c r="X24" s="22"/>
      <c r="Y24" s="22"/>
      <c r="Z24" s="22"/>
      <c r="AA24" s="22"/>
      <c r="AB24" s="22"/>
      <c r="AC24" s="22"/>
      <c r="AD24" s="22"/>
      <c r="AE24" s="22"/>
      <c r="AF24" s="22"/>
      <c r="AL24"/>
      <c r="AM24"/>
      <c r="AN24"/>
    </row>
    <row r="25" spans="1:40" x14ac:dyDescent="0.2">
      <c r="A25" s="148"/>
      <c r="B25" s="92">
        <f>B24+A22</f>
        <v>4386.46875</v>
      </c>
      <c r="C25" s="84" t="s">
        <v>219</v>
      </c>
      <c r="D25" s="22" t="str">
        <f>D111</f>
        <v>BANU BAYTEMUR ARICI - YELİNAY YELİN CESUR</v>
      </c>
      <c r="E25" s="22" t="str">
        <f>D112</f>
        <v>BAŞAK BÖLÜM - ARZU UZATÖZ</v>
      </c>
      <c r="F25" s="101"/>
      <c r="G25" s="148"/>
      <c r="H25" s="92">
        <f>H24+G22</f>
        <v>4386.46875</v>
      </c>
      <c r="I25" s="37" t="s">
        <v>208</v>
      </c>
      <c r="J25" s="22" t="str">
        <f>O73</f>
        <v>EMRE ARSAN - ADİL ÇANAKCI - MURAT CAN KARA - HASAN H. ER</v>
      </c>
      <c r="K25" s="22" t="str">
        <f>O75</f>
        <v>SEDAT ÖZER - VOLKAN ÖZAKMAN - M.ALAATTİN EYLİK - VOLKAN ÖZFIRAT (SEDA ÖZGÖREN)</v>
      </c>
      <c r="L25" s="101"/>
      <c r="M25" s="148"/>
      <c r="N25" s="92">
        <f>N24+M22</f>
        <v>4386.46875</v>
      </c>
      <c r="O25" s="93" t="s">
        <v>334</v>
      </c>
      <c r="P25" s="22" t="str">
        <f>'Yıldız Fikstür -KIZLAR'!F23</f>
        <v>MANAVGAT GENÇLİK ve SPOR KULÜBÜ (Arzu-Tuana) / </v>
      </c>
      <c r="Q25" s="22" t="str">
        <f>'Yıldız Fikstür -KIZLAR'!J23</f>
        <v>BETA SPOR KLÜBÜ (Asya-Lara) / </v>
      </c>
      <c r="R25" s="101"/>
      <c r="S25" s="148"/>
      <c r="T25" s="92">
        <f>T24+S22</f>
        <v>4386.46875</v>
      </c>
      <c r="U25" s="80" t="s">
        <v>274</v>
      </c>
      <c r="V25" s="64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L25"/>
      <c r="AM25"/>
      <c r="AN25"/>
    </row>
    <row r="26" spans="1:40" x14ac:dyDescent="0.2">
      <c r="A26" s="148"/>
      <c r="B26" s="92">
        <f>B25+A22</f>
        <v>5848.5</v>
      </c>
      <c r="C26" s="98" t="s">
        <v>323</v>
      </c>
      <c r="D26" s="22" t="str">
        <f>O62</f>
        <v>MUĞLA BŞ BLD. G.S.K (Sıla - Pınar)</v>
      </c>
      <c r="E26" s="22" t="str">
        <f>O63</f>
        <v>BODRUM DOĞUŞ (Begüm - Zehra)</v>
      </c>
      <c r="F26" s="101"/>
      <c r="G26" s="148"/>
      <c r="H26" s="92">
        <f>H25+G22</f>
        <v>5848.5</v>
      </c>
      <c r="I26" s="41" t="s">
        <v>216</v>
      </c>
      <c r="J26" s="22" t="str">
        <f>E69</f>
        <v>ÖZCAN  OSLU - ARZU UZATÖZ</v>
      </c>
      <c r="K26" s="22" t="str">
        <f>E70</f>
        <v>HASAN NURAL - ELİF NURAL</v>
      </c>
      <c r="L26" s="101"/>
      <c r="M26" s="148"/>
      <c r="N26" s="92">
        <f>N25+M22</f>
        <v>5848.5</v>
      </c>
      <c r="O26" s="93" t="s">
        <v>335</v>
      </c>
      <c r="P26" s="22" t="str">
        <f>'Yıldız Fikstür -KIZLAR'!F24</f>
        <v>MUĞLA BŞ BLD. G.S.K (Defne - Gülin) / </v>
      </c>
      <c r="Q26" s="22" t="str">
        <f>'Yıldız Fikstür -KIZLAR'!J24</f>
        <v>VEFA ŞİMŞEK BEACH VOLLEY AKADEMİ (Dalya- Tuana) / </v>
      </c>
      <c r="R26" s="101"/>
      <c r="S26" s="148"/>
      <c r="T26" s="92">
        <f>T25+S22</f>
        <v>5848.5</v>
      </c>
      <c r="U26" s="85" t="s">
        <v>292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L26"/>
      <c r="AM26"/>
      <c r="AN26"/>
    </row>
    <row r="27" spans="1:40" x14ac:dyDescent="0.2">
      <c r="A27" s="148"/>
      <c r="B27" s="92">
        <f>B26+A22</f>
        <v>7310.53125</v>
      </c>
      <c r="C27" s="82" t="s">
        <v>226</v>
      </c>
      <c r="D27" s="22" t="str">
        <f>D83</f>
        <v>BÜLENT KANDEMİR - ÖZKAN KARATEKİN</v>
      </c>
      <c r="E27" s="22" t="str">
        <f>D84</f>
        <v>MURAT ABANOZ -  ONUR ATILGAN</v>
      </c>
      <c r="F27" s="101"/>
      <c r="G27" s="148"/>
      <c r="H27" s="92">
        <f>H26+G22</f>
        <v>7310.53125</v>
      </c>
      <c r="L27" s="101"/>
      <c r="M27" s="148"/>
      <c r="N27" s="92">
        <f>N26+M22</f>
        <v>7310.53125</v>
      </c>
      <c r="O27" s="93" t="s">
        <v>336</v>
      </c>
      <c r="P27" s="22" t="str">
        <f>'Yıldız Fikstür -KIZLAR'!F25</f>
        <v>KARTAL ANADOLU SPOR KLÜBÜ (İrem-Sudenaz) / </v>
      </c>
      <c r="Q27" s="22" t="str">
        <f>'Yıldız Fikstür -KIZLAR'!J25</f>
        <v>MUĞLA BŞ BLD. G.S.K (Ekin Ada - Bahar) / </v>
      </c>
      <c r="R27" s="101"/>
      <c r="S27" s="148"/>
      <c r="T27" s="92">
        <f>T26+S22</f>
        <v>7310.53125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K27"/>
      <c r="AL27"/>
      <c r="AM27"/>
      <c r="AN27"/>
    </row>
    <row r="28" spans="1:40" x14ac:dyDescent="0.2">
      <c r="A28" s="148"/>
      <c r="B28" s="92">
        <f>B27+A22</f>
        <v>8772.5625</v>
      </c>
      <c r="C28" s="82" t="s">
        <v>228</v>
      </c>
      <c r="D28" s="22" t="str">
        <f>D78</f>
        <v>OĞUZ DEĞİRMENCİ - BURAK BALIBEY</v>
      </c>
      <c r="E28" s="22" t="str">
        <f>D79</f>
        <v>TİBET TURGUT - KADİR MUTAF</v>
      </c>
      <c r="F28" s="101"/>
      <c r="G28" s="148"/>
      <c r="H28" s="92">
        <f>H27+G22</f>
        <v>8772.5625</v>
      </c>
      <c r="I28" s="37" t="s">
        <v>212</v>
      </c>
      <c r="J28" s="22" t="str">
        <f>O69</f>
        <v>ALİ ÇELİK - FERDİ ALTINBAŞ - BURAK BALIBEY - OĞUZ DEĞİRMENCİ</v>
      </c>
      <c r="K28" s="22" t="str">
        <f>O70</f>
        <v>KAYHAN KARTAL EJDER - ERCÜMENT PAĞDA - HAKAN UNÇ - ZAFER AKDEMİR</v>
      </c>
      <c r="L28" s="101"/>
      <c r="M28" s="148"/>
      <c r="N28" s="92">
        <f>N27+M22</f>
        <v>8772.5625</v>
      </c>
      <c r="O28" s="93" t="s">
        <v>337</v>
      </c>
      <c r="P28" s="22" t="str">
        <f>'Yıldız Fikstür -KIZLAR'!F26</f>
        <v>ANTALYA AÇI GENÇLİK SPOR KULÜBÜ (Sudenaz-Afra) / </v>
      </c>
      <c r="Q28" s="72" t="str">
        <f>'Yıldız Fikstür -KIZLAR'!J26</f>
        <v>MUĞLA BŞ BLD. G.S.K (Sıla - Pınar) / </v>
      </c>
      <c r="R28" s="101"/>
      <c r="S28" s="148"/>
      <c r="T28" s="92">
        <f>T27+S22</f>
        <v>8772.5625</v>
      </c>
      <c r="U28" s="64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K28"/>
      <c r="AL28"/>
      <c r="AM28"/>
      <c r="AN28"/>
    </row>
    <row r="29" spans="1:40" x14ac:dyDescent="0.2">
      <c r="A29" s="148"/>
      <c r="B29" s="92">
        <f>B28+A22</f>
        <v>10234.59375</v>
      </c>
      <c r="C29" s="83" t="s">
        <v>246</v>
      </c>
      <c r="D29" s="22" t="str">
        <f>D118</f>
        <v>AHMET NECATİ SULHAN - BÜLENT TURAN</v>
      </c>
      <c r="E29" s="22" t="str">
        <f>D119</f>
        <v>KAYHAN KARTAL EJDER - ERCÜMENT PAĞDA</v>
      </c>
      <c r="F29" s="101"/>
      <c r="G29" s="148"/>
      <c r="H29" s="92">
        <f>H28+G22</f>
        <v>10234.59375</v>
      </c>
      <c r="I29" s="37" t="s">
        <v>209</v>
      </c>
      <c r="J29" s="22" t="str">
        <f>O74</f>
        <v>TİBET TURGUT - KADİR MUTAF - HASAN NURAL - ELİF NURAL</v>
      </c>
      <c r="K29" s="22" t="str">
        <f>O75</f>
        <v>SEDAT ÖZER - VOLKAN ÖZAKMAN - M.ALAATTİN EYLİK - VOLKAN ÖZFIRAT (SEDA ÖZGÖREN)</v>
      </c>
      <c r="L29" s="101"/>
      <c r="M29" s="148"/>
      <c r="N29" s="92">
        <f>N28+M22</f>
        <v>10234.59375</v>
      </c>
      <c r="O29" s="93" t="s">
        <v>338</v>
      </c>
      <c r="P29" s="22" t="str">
        <f>'Yıldız Fikstür -KIZLAR'!F27</f>
        <v>BETA SPOR KLÜBÜ (Sıra-Hilal) / </v>
      </c>
      <c r="Q29" s="22" t="str">
        <f>'Yıldız Fikstür -KIZLAR'!J27</f>
        <v>MANAVGAT GENÇLİK ve SPOR KULÜBÜ (Arzu-Tuana) / </v>
      </c>
      <c r="R29" s="101"/>
      <c r="S29" s="148"/>
      <c r="T29" s="92">
        <f>T28+S22</f>
        <v>10234.59375</v>
      </c>
      <c r="U29" s="64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K29"/>
      <c r="AL29"/>
      <c r="AM29"/>
      <c r="AN29"/>
    </row>
    <row r="30" spans="1:40" x14ac:dyDescent="0.2">
      <c r="A30" s="148"/>
      <c r="B30" s="92">
        <f>B29+A22</f>
        <v>11696.625</v>
      </c>
      <c r="C30" s="85" t="s">
        <v>213</v>
      </c>
      <c r="D30" s="111" t="str">
        <f>O68</f>
        <v>FİVE MASTER (BURCU PAMUKÇU - BURCU ALŞAN - SOFİYA ERDEMİL - MURAT BOZKURT (MUSTAFA DAŞDÖVEN)</v>
      </c>
      <c r="E30" s="111" t="str">
        <f>O69</f>
        <v>ALİ ÇELİK - FERDİ ALTINBAŞ - BURAK BALIBEY - OĞUZ DEĞİRMENCİ</v>
      </c>
      <c r="F30" s="101"/>
      <c r="G30" s="148"/>
      <c r="H30" s="92">
        <f>H29+G22</f>
        <v>11696.625</v>
      </c>
      <c r="I30" s="77"/>
      <c r="J30" s="22"/>
      <c r="K30" s="22"/>
      <c r="L30" s="101"/>
      <c r="M30" s="148"/>
      <c r="N30" s="92">
        <f>N29+M22</f>
        <v>11696.625</v>
      </c>
      <c r="O30" s="40" t="s">
        <v>419</v>
      </c>
      <c r="P30" s="22" t="str">
        <f>O63</f>
        <v>BODRUM DOĞUŞ (Begüm - Zehra)</v>
      </c>
      <c r="Q30" s="22" t="str">
        <f>O62</f>
        <v>MUĞLA BŞ BLD. G.S.K (Sıla - Pınar)</v>
      </c>
      <c r="R30" s="101"/>
      <c r="S30" s="148"/>
      <c r="T30" s="92">
        <f>T29+S22</f>
        <v>11696.625</v>
      </c>
      <c r="U30" s="64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K30"/>
      <c r="AL30"/>
      <c r="AM30"/>
      <c r="AN30"/>
    </row>
    <row r="31" spans="1:40" x14ac:dyDescent="0.2">
      <c r="A31" s="148"/>
      <c r="B31" s="92">
        <f>B30+A22</f>
        <v>13158.65625</v>
      </c>
      <c r="C31" s="85" t="s">
        <v>210</v>
      </c>
      <c r="D31" s="22" t="str">
        <f>O73</f>
        <v>EMRE ARSAN - ADİL ÇANAKCI - MURAT CAN KARA - HASAN H. ER</v>
      </c>
      <c r="E31" s="22" t="str">
        <f>O74</f>
        <v>TİBET TURGUT - KADİR MUTAF - HASAN NURAL - ELİF NURAL</v>
      </c>
      <c r="F31" s="101"/>
      <c r="G31" s="148"/>
      <c r="H31" s="92">
        <f>H30+G22</f>
        <v>13158.65625</v>
      </c>
      <c r="I31" s="64"/>
      <c r="J31" s="22"/>
      <c r="K31" s="22"/>
      <c r="L31" s="101"/>
      <c r="M31" s="148"/>
      <c r="N31" s="92">
        <f>N30+M22</f>
        <v>13158.65625</v>
      </c>
      <c r="O31" s="64"/>
      <c r="P31" s="22"/>
      <c r="Q31" s="22"/>
      <c r="R31" s="101"/>
      <c r="S31" s="148"/>
      <c r="T31" s="92">
        <f>T30+S22</f>
        <v>13158.65625</v>
      </c>
      <c r="U31" s="64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K31"/>
      <c r="AL31"/>
      <c r="AM31"/>
      <c r="AN31"/>
    </row>
    <row r="32" spans="1:40" x14ac:dyDescent="0.2">
      <c r="A32" s="148"/>
      <c r="B32" s="92">
        <f>B31+A22</f>
        <v>14620.6875</v>
      </c>
      <c r="C32" s="82" t="s">
        <v>290</v>
      </c>
      <c r="D32" s="22"/>
      <c r="E32" s="22"/>
      <c r="F32" s="101"/>
      <c r="G32" s="148"/>
      <c r="H32" s="92">
        <f>H31+G22</f>
        <v>14620.6875</v>
      </c>
      <c r="I32" s="102" t="s">
        <v>390</v>
      </c>
      <c r="J32" s="22" t="str">
        <f>D96</f>
        <v>KAYHAN KARTAL EJDER - ERCÜMENT PAĞDA - HAKAN UNÇ - ZAFER AKDEMİR</v>
      </c>
      <c r="K32" s="22" t="str">
        <f>D97</f>
        <v>AHMET NECATİ SULHAN - BÜLENT TURAN - MEDİNE -  NAGEHAN</v>
      </c>
      <c r="L32" s="101"/>
      <c r="M32" s="148"/>
      <c r="N32" s="92">
        <f>N31+M22</f>
        <v>14620.6875</v>
      </c>
      <c r="P32" s="22"/>
      <c r="Q32" s="22"/>
      <c r="R32" s="101"/>
      <c r="S32" s="148"/>
      <c r="T32" s="92">
        <f>T31+S22</f>
        <v>14620.6875</v>
      </c>
      <c r="U32" s="64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K32"/>
      <c r="AL32"/>
      <c r="AM32"/>
      <c r="AN32"/>
    </row>
    <row r="33" spans="1:41" x14ac:dyDescent="0.2">
      <c r="A33" s="148"/>
      <c r="B33" s="92">
        <f>B32+A22</f>
        <v>16082.71875</v>
      </c>
      <c r="C33" s="82" t="s">
        <v>271</v>
      </c>
      <c r="D33" s="22" t="str">
        <f>D27</f>
        <v>BÜLENT KANDEMİR - ÖZKAN KARATEKİN</v>
      </c>
      <c r="E33" s="22" t="str">
        <f>E28</f>
        <v>TİBET TURGUT - KADİR MUTAF</v>
      </c>
      <c r="F33" s="101"/>
      <c r="G33" s="148"/>
      <c r="H33" s="92">
        <f>H32+G22</f>
        <v>16082.71875</v>
      </c>
      <c r="I33" s="41" t="s">
        <v>272</v>
      </c>
      <c r="J33" s="22" t="str">
        <f>D28</f>
        <v>OĞUZ DEĞİRMENCİ - BURAK BALIBEY</v>
      </c>
      <c r="K33" s="22" t="str">
        <f>D6</f>
        <v>ALİ ÇELİK - FERDİ ALTINBAŞ</v>
      </c>
      <c r="L33" s="101"/>
      <c r="M33" s="148"/>
      <c r="N33" s="92">
        <f>N32+M22</f>
        <v>16082.71875</v>
      </c>
      <c r="O33" s="41" t="s">
        <v>482</v>
      </c>
      <c r="P33" s="22" t="str">
        <f>E6</f>
        <v xml:space="preserve">HASAN H. ER - EMRE ARSAN </v>
      </c>
      <c r="Q33" s="22"/>
      <c r="R33" s="101"/>
      <c r="S33" s="148"/>
      <c r="T33" s="92">
        <f>T32+S22</f>
        <v>16082.71875</v>
      </c>
      <c r="U33" s="64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K33"/>
      <c r="AL33"/>
      <c r="AM33"/>
      <c r="AN33"/>
    </row>
    <row r="34" spans="1:41" ht="24" x14ac:dyDescent="0.2">
      <c r="A34" s="148"/>
      <c r="B34" s="6" t="s">
        <v>3</v>
      </c>
      <c r="C34" s="64"/>
      <c r="D34" s="22"/>
      <c r="E34" s="22"/>
      <c r="F34" s="101"/>
      <c r="G34" s="148"/>
      <c r="H34" s="6" t="s">
        <v>3</v>
      </c>
      <c r="I34" s="64"/>
      <c r="J34" s="22"/>
      <c r="K34" s="22"/>
      <c r="L34" s="101"/>
      <c r="M34" s="148"/>
      <c r="N34" s="6" t="s">
        <v>3</v>
      </c>
      <c r="O34" s="64"/>
      <c r="P34" s="22"/>
      <c r="Q34" s="22"/>
      <c r="R34" s="101"/>
      <c r="S34" s="148"/>
      <c r="T34" s="6" t="s">
        <v>3</v>
      </c>
      <c r="U34" s="64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K34"/>
      <c r="AL34"/>
      <c r="AM34"/>
      <c r="AN34"/>
    </row>
    <row r="35" spans="1:41" ht="29" x14ac:dyDescent="0.2">
      <c r="A35" s="86"/>
      <c r="B35" s="147" t="s">
        <v>421</v>
      </c>
      <c r="C35" s="147"/>
      <c r="D35" s="147"/>
      <c r="E35" s="147"/>
      <c r="F35" s="147"/>
      <c r="G35" s="147" t="s">
        <v>421</v>
      </c>
      <c r="H35" s="147"/>
      <c r="I35" s="147"/>
      <c r="J35" s="147"/>
      <c r="K35" s="147"/>
      <c r="L35" s="147"/>
      <c r="M35" s="87"/>
      <c r="N35" s="146" t="s">
        <v>421</v>
      </c>
      <c r="O35" s="146"/>
      <c r="P35" s="146"/>
      <c r="Q35" s="146"/>
      <c r="R35" s="146"/>
      <c r="S35" s="87"/>
      <c r="T35" s="146" t="s">
        <v>421</v>
      </c>
      <c r="U35" s="146"/>
      <c r="V35" s="146"/>
      <c r="W35" s="146"/>
      <c r="X35" s="146"/>
      <c r="Y35" s="87"/>
      <c r="Z35" s="87"/>
      <c r="AA35" s="87"/>
      <c r="AB35" s="87"/>
      <c r="AC35" s="87"/>
      <c r="AD35" s="87"/>
      <c r="AE35" s="87"/>
      <c r="AF35" s="87"/>
      <c r="AK35"/>
      <c r="AL35"/>
      <c r="AM35"/>
      <c r="AN35"/>
    </row>
    <row r="36" spans="1:41" ht="26" x14ac:dyDescent="0.2">
      <c r="A36" s="11"/>
      <c r="B36" s="12"/>
      <c r="C36" s="174" t="s">
        <v>1</v>
      </c>
      <c r="D36" s="174"/>
      <c r="E36" s="174"/>
      <c r="F36" s="176"/>
      <c r="G36" s="16"/>
      <c r="H36" s="16"/>
      <c r="I36" s="171" t="s">
        <v>6</v>
      </c>
      <c r="J36" s="172"/>
      <c r="K36" s="173"/>
      <c r="L36" s="21"/>
      <c r="M36" s="19"/>
      <c r="N36" s="19"/>
      <c r="O36" s="177" t="s">
        <v>7</v>
      </c>
      <c r="P36" s="178"/>
      <c r="Q36" s="178"/>
      <c r="R36" s="179"/>
      <c r="S36" s="18"/>
      <c r="T36" s="18"/>
      <c r="U36" s="160" t="s">
        <v>8</v>
      </c>
      <c r="V36" s="161"/>
      <c r="W36" s="161"/>
      <c r="X36" s="162"/>
      <c r="Y36" s="151" t="s">
        <v>9</v>
      </c>
      <c r="Z36" s="152"/>
      <c r="AA36" s="152"/>
      <c r="AB36" s="153"/>
      <c r="AC36" s="165" t="s">
        <v>10</v>
      </c>
      <c r="AD36" s="166"/>
      <c r="AE36" s="166"/>
      <c r="AF36" s="167"/>
      <c r="AK36"/>
      <c r="AL36"/>
      <c r="AM36"/>
      <c r="AN36"/>
    </row>
    <row r="37" spans="1:41" ht="17" thickBot="1" x14ac:dyDescent="0.25">
      <c r="A37" s="9" t="s">
        <v>2</v>
      </c>
      <c r="B37" s="3" t="s">
        <v>0</v>
      </c>
      <c r="C37" s="7" t="s">
        <v>11</v>
      </c>
      <c r="D37" s="7" t="s">
        <v>4</v>
      </c>
      <c r="E37" s="7" t="s">
        <v>5</v>
      </c>
      <c r="F37" s="7" t="s">
        <v>12</v>
      </c>
      <c r="G37" s="13" t="s">
        <v>2</v>
      </c>
      <c r="H37" s="103" t="s">
        <v>0</v>
      </c>
      <c r="I37" s="20" t="s">
        <v>11</v>
      </c>
      <c r="J37" s="20" t="s">
        <v>4</v>
      </c>
      <c r="K37" s="20" t="s">
        <v>5</v>
      </c>
      <c r="L37" s="20" t="s">
        <v>12</v>
      </c>
      <c r="M37" s="20"/>
      <c r="N37" s="20"/>
      <c r="O37" s="7" t="s">
        <v>11</v>
      </c>
      <c r="P37" s="7" t="s">
        <v>4</v>
      </c>
      <c r="Q37" s="7" t="s">
        <v>5</v>
      </c>
      <c r="R37" s="7" t="s">
        <v>12</v>
      </c>
      <c r="S37" s="7"/>
      <c r="T37" s="7"/>
      <c r="U37" s="20" t="s">
        <v>11</v>
      </c>
      <c r="V37" s="20" t="s">
        <v>4</v>
      </c>
      <c r="W37" s="20" t="s">
        <v>5</v>
      </c>
      <c r="X37" s="20" t="s">
        <v>12</v>
      </c>
      <c r="Y37" s="7" t="s">
        <v>11</v>
      </c>
      <c r="Z37" s="7" t="s">
        <v>4</v>
      </c>
      <c r="AA37" s="7" t="s">
        <v>5</v>
      </c>
      <c r="AB37" s="7" t="s">
        <v>12</v>
      </c>
      <c r="AC37" s="20" t="s">
        <v>11</v>
      </c>
      <c r="AD37" s="20" t="s">
        <v>4</v>
      </c>
      <c r="AE37" s="20" t="s">
        <v>5</v>
      </c>
      <c r="AF37" s="20" t="s">
        <v>12</v>
      </c>
      <c r="AJ37"/>
      <c r="AK37"/>
      <c r="AL37"/>
      <c r="AM37"/>
      <c r="AN37"/>
    </row>
    <row r="38" spans="1:41" ht="17" thickBot="1" x14ac:dyDescent="0.25">
      <c r="A38" s="4">
        <v>1462.03125</v>
      </c>
      <c r="B38" s="5">
        <v>0.375</v>
      </c>
      <c r="C38" s="41" t="s">
        <v>275</v>
      </c>
      <c r="D38" s="22" t="str">
        <f>D27</f>
        <v>BÜLENT KANDEMİR - ÖZKAN KARATEKİN</v>
      </c>
      <c r="E38" s="22" t="str">
        <f>E17</f>
        <v>YUSUF NAHUM - SELİM BÖLÜM</v>
      </c>
      <c r="F38" s="101"/>
      <c r="G38" s="91">
        <v>1462.03125</v>
      </c>
      <c r="H38" s="92">
        <v>0.375</v>
      </c>
      <c r="I38" s="36" t="s">
        <v>339</v>
      </c>
      <c r="J38" s="22" t="str">
        <f>'Yıldız Fikstür -KIZLAR'!F28</f>
        <v>MUĞLA BŞ BLD. G.S.K (Sıla - Pınar) / </v>
      </c>
      <c r="K38" s="22" t="str">
        <f>'Yıldız Fikstür -KIZLAR'!J28</f>
        <v>MUĞLA BŞ BLD. G.S.K (Ekin Ada - Bahar) / </v>
      </c>
      <c r="L38" s="22"/>
      <c r="M38" s="91">
        <v>1462.03125</v>
      </c>
      <c r="N38" s="92">
        <v>0.375</v>
      </c>
      <c r="O38" s="42" t="s">
        <v>459</v>
      </c>
      <c r="P38" s="42" t="str">
        <f>'35+B'!G13</f>
        <v>TUĞBA DÖĞÜŞCÜ - AYŞİN GEMALMAZ</v>
      </c>
      <c r="Q38" s="42" t="str">
        <f>'35+B'!G19</f>
        <v>BURCU PAMUKCU - BURCU ALŞAN (NİHAN GENÇÜLGEN EVRENÖSOĞLU)</v>
      </c>
      <c r="R38" s="22"/>
      <c r="S38" s="91">
        <v>1462.03125</v>
      </c>
      <c r="T38" s="92">
        <v>0.375</v>
      </c>
      <c r="U38" s="42" t="s">
        <v>279</v>
      </c>
      <c r="V38" s="42" t="str">
        <f>'35+B'!G12</f>
        <v>ÖZLEM BAKAN - SEDA ÖZGÖREN</v>
      </c>
      <c r="W38" s="42" t="str">
        <f>'35+B'!G18</f>
        <v>BAŞAK BÖLÜM - ARZU UZATÖZ</v>
      </c>
      <c r="X38" s="22"/>
      <c r="Y38" s="24"/>
      <c r="Z38" s="22"/>
      <c r="AA38" s="22"/>
      <c r="AB38" s="22"/>
      <c r="AC38" s="22"/>
      <c r="AD38" s="22"/>
      <c r="AE38" s="22"/>
      <c r="AF38" s="22"/>
      <c r="AK38"/>
      <c r="AL38"/>
      <c r="AM38"/>
      <c r="AN38"/>
    </row>
    <row r="39" spans="1:41" ht="17" thickBot="1" x14ac:dyDescent="0.25">
      <c r="A39" s="149" t="s">
        <v>305</v>
      </c>
      <c r="B39" s="5">
        <f>B38+A38</f>
        <v>1462.40625</v>
      </c>
      <c r="C39" s="41" t="s">
        <v>275</v>
      </c>
      <c r="D39" s="22" t="str">
        <f>D28</f>
        <v>OĞUZ DEĞİRMENCİ - BURAK BALIBEY</v>
      </c>
      <c r="E39" s="22" t="str">
        <f>E6</f>
        <v xml:space="preserve">HASAN H. ER - EMRE ARSAN </v>
      </c>
      <c r="F39" s="101"/>
      <c r="G39" s="149" t="s">
        <v>305</v>
      </c>
      <c r="H39" s="92">
        <f>H38+G38</f>
        <v>1462.40625</v>
      </c>
      <c r="I39" s="36" t="s">
        <v>340</v>
      </c>
      <c r="J39" s="22" t="str">
        <f>'Yıldız Fikstür -KIZLAR'!F29</f>
        <v>MANAVGAT GENÇLİK ve SPOR KULÜBÜ (Arzu-Tuana) / </v>
      </c>
      <c r="K39" s="22" t="str">
        <f>'Yıldız Fikstür -KIZLAR'!J29</f>
        <v>VEFA ŞİMŞEK BEACH VOLLEY AKADEMİ (Dalya- Tuana) / </v>
      </c>
      <c r="L39" s="22"/>
      <c r="M39" s="149" t="s">
        <v>305</v>
      </c>
      <c r="N39" s="92">
        <f>N38+M38</f>
        <v>1462.40625</v>
      </c>
      <c r="O39" s="81" t="s">
        <v>474</v>
      </c>
      <c r="P39" s="81" t="str">
        <f>'Midi Kızlar'!H28</f>
        <v>ÖZATEŞ G.S.K. (Berrak - Şimal)</v>
      </c>
      <c r="Q39" s="81" t="str">
        <f>'Midi Kızlar'!H34</f>
        <v>MUĞLA BŞ BLD. G.S.K(Elif-Defne)</v>
      </c>
      <c r="R39" s="22"/>
      <c r="S39" s="148" t="s">
        <v>305</v>
      </c>
      <c r="T39" s="92">
        <f>T38+S38</f>
        <v>1462.40625</v>
      </c>
      <c r="U39" s="81" t="s">
        <v>475</v>
      </c>
      <c r="V39" s="81" t="str">
        <f>'Midi Kızlar'!H33</f>
        <v>BODRUM DOĞUŞ(Bensu-Cenay)</v>
      </c>
      <c r="W39" s="81" t="str">
        <f>'Midi Kızlar'!H29</f>
        <v>KARTAL ANADOLU SPOR KLÜBÜ(Zeynep-Dila)</v>
      </c>
      <c r="X39" s="22"/>
      <c r="Y39" s="22"/>
      <c r="Z39" s="22"/>
      <c r="AA39" s="22"/>
      <c r="AB39" s="22"/>
      <c r="AC39" s="22"/>
      <c r="AD39" s="22"/>
      <c r="AE39" s="22"/>
      <c r="AF39" s="22"/>
      <c r="AK39"/>
      <c r="AL39"/>
      <c r="AM39"/>
      <c r="AN39"/>
    </row>
    <row r="40" spans="1:41" ht="17" thickBot="1" x14ac:dyDescent="0.25">
      <c r="A40" s="150"/>
      <c r="B40" s="5">
        <f>B39+A38</f>
        <v>2924.4375</v>
      </c>
      <c r="C40" s="42" t="s">
        <v>287</v>
      </c>
      <c r="D40" s="22" t="s">
        <v>463</v>
      </c>
      <c r="E40" s="22" t="s">
        <v>462</v>
      </c>
      <c r="F40" s="101"/>
      <c r="G40" s="150"/>
      <c r="H40" s="92">
        <f>H39+G38</f>
        <v>2924.4375</v>
      </c>
      <c r="I40" s="36" t="s">
        <v>341</v>
      </c>
      <c r="J40" s="22" t="str">
        <f>'Yıldız Fikstür -KIZLAR'!F30</f>
        <v>MUĞLA BŞ BLD. G.S.K (Defne - Gülin) / </v>
      </c>
      <c r="K40" s="22" t="str">
        <f>'Yıldız Fikstür -KIZLAR'!J30</f>
        <v>Winner Match #25</v>
      </c>
      <c r="L40" s="22"/>
      <c r="M40" s="150"/>
      <c r="N40" s="92">
        <f>N39+M38</f>
        <v>2924.4375</v>
      </c>
      <c r="R40" s="22"/>
      <c r="S40" s="148"/>
      <c r="T40" s="92">
        <f>T39+S38</f>
        <v>2924.4375</v>
      </c>
      <c r="X40" s="22"/>
      <c r="Y40" s="22"/>
      <c r="Z40" s="22"/>
      <c r="AA40" s="22"/>
      <c r="AB40" s="22"/>
      <c r="AC40" s="22"/>
      <c r="AD40" s="22"/>
      <c r="AE40" s="22"/>
      <c r="AF40" s="22"/>
      <c r="AK40"/>
      <c r="AL40"/>
      <c r="AM40"/>
      <c r="AN40"/>
    </row>
    <row r="41" spans="1:41" ht="17" thickBot="1" x14ac:dyDescent="0.25">
      <c r="A41" s="150"/>
      <c r="B41" s="5">
        <v>0.47916666666666669</v>
      </c>
      <c r="C41" s="44" t="s">
        <v>469</v>
      </c>
      <c r="D41" s="99" t="str">
        <f>'+45 2vs2'!H28</f>
        <v>KAYHAN KARTAL EJDER - ERCÜMENT PAĞDA</v>
      </c>
      <c r="E41" s="99" t="str">
        <f>'+45 2vs2'!H34</f>
        <v>HAKAN UNÇ - ZAFER AKDEMİR</v>
      </c>
      <c r="G41" s="150"/>
      <c r="H41" s="92">
        <v>0.47916666666666669</v>
      </c>
      <c r="I41" s="36" t="s">
        <v>342</v>
      </c>
      <c r="J41" s="22" t="str">
        <f>'Yıldız Fikstür -KIZLAR'!F31</f>
        <v>KARTAL ANADOLU SPOR KLÜBÜ (İrem-Sudenaz) / </v>
      </c>
      <c r="K41" s="22" t="str">
        <f>'Yıldız Fikstür -KIZLAR'!J31</f>
        <v>Winner Match #26</v>
      </c>
      <c r="L41" s="22"/>
      <c r="M41" s="150"/>
      <c r="N41" s="92">
        <v>0.47916666666666669</v>
      </c>
      <c r="O41" s="44" t="s">
        <v>466</v>
      </c>
      <c r="P41" s="44" t="str">
        <f>'+45 2vs2'!H33</f>
        <v>MURAT BOZKURT - ALİHSAN ODABAŞI (MUSTAFA TAŞDÖVEN)</v>
      </c>
      <c r="Q41" s="44" t="str">
        <f>'+45 2vs2'!H29</f>
        <v>AHMET NECATİ SULHAN - BÜLENT TURAN</v>
      </c>
      <c r="R41" s="22"/>
      <c r="S41" s="148"/>
      <c r="T41" s="92">
        <v>0.47916666666666669</v>
      </c>
      <c r="U41" s="42" t="s">
        <v>286</v>
      </c>
      <c r="V41" s="207" t="s">
        <v>460</v>
      </c>
      <c r="W41" s="207" t="s">
        <v>461</v>
      </c>
      <c r="X41" s="22"/>
      <c r="Y41" s="22"/>
      <c r="Z41" s="22"/>
      <c r="AA41" s="22"/>
      <c r="AB41" s="22"/>
      <c r="AC41" s="22"/>
      <c r="AD41" s="22"/>
      <c r="AE41" s="22"/>
      <c r="AF41" s="22"/>
      <c r="AJ41"/>
      <c r="AK41"/>
      <c r="AL41"/>
      <c r="AM41"/>
      <c r="AN41"/>
    </row>
    <row r="42" spans="1:41" ht="17" thickBot="1" x14ac:dyDescent="0.25">
      <c r="A42" s="150"/>
      <c r="B42" s="5">
        <v>0.52083333333333337</v>
      </c>
      <c r="C42" s="38" t="s">
        <v>273</v>
      </c>
      <c r="D42" s="22" t="str">
        <f>'Kulüp Kadınlar'!G12</f>
        <v>Uno Akademi (Medine Korkmaz / Nagehan Temel)</v>
      </c>
      <c r="E42" s="22" t="str">
        <f>'Kulüp Kadınlar'!G13</f>
        <v>Burdur Müc. (Cannsu Cibeli/Pulsar Tunca)</v>
      </c>
      <c r="F42" s="101"/>
      <c r="G42" s="150"/>
      <c r="H42" s="92">
        <v>0.52083333333333337</v>
      </c>
      <c r="I42" s="41" t="s">
        <v>282</v>
      </c>
      <c r="J42" s="22" t="s">
        <v>472</v>
      </c>
      <c r="K42" s="22" t="s">
        <v>473</v>
      </c>
      <c r="L42" s="101"/>
      <c r="M42" s="150"/>
      <c r="N42" s="92">
        <v>0.52083333333333337</v>
      </c>
      <c r="O42" s="43" t="s">
        <v>280</v>
      </c>
      <c r="P42" s="43" t="str">
        <f>'Genç Kızlar'!H28</f>
        <v>BURDUR MÜCADELE GSK (Dilek - Derya)</v>
      </c>
      <c r="Q42" s="43" t="str">
        <f>'Genç Kızlar'!H34</f>
        <v>EGE ATLETİK SPOR KULÜBÜ (Nazlıcan -Ezgi )</v>
      </c>
      <c r="R42" s="22"/>
      <c r="S42" s="148"/>
      <c r="T42" s="92">
        <v>0.52083333333333337</v>
      </c>
      <c r="U42" s="43" t="s">
        <v>278</v>
      </c>
      <c r="V42" s="43" t="str">
        <f>'Genç Kızlar'!H33</f>
        <v>İBRADI BELEDİYESİ SPOR KLÜBÜ (Belinay - Ceren)</v>
      </c>
      <c r="W42" s="43" t="str">
        <f>'Genç Kızlar'!H29</f>
        <v>İSTANBUL ANADOLU G.S.K (Öylü - Ceyda)</v>
      </c>
      <c r="X42" s="22"/>
      <c r="Y42" s="22"/>
      <c r="Z42" s="22"/>
      <c r="AA42" s="22"/>
      <c r="AB42" s="22"/>
      <c r="AC42" s="22"/>
      <c r="AD42" s="22"/>
      <c r="AE42" s="22"/>
      <c r="AF42" s="22"/>
      <c r="AJ42"/>
      <c r="AK42"/>
      <c r="AL42"/>
      <c r="AM42"/>
      <c r="AN42"/>
    </row>
    <row r="43" spans="1:41" ht="17" thickBot="1" x14ac:dyDescent="0.25">
      <c r="A43" s="150"/>
      <c r="B43" s="5">
        <v>0.55208333333333337</v>
      </c>
      <c r="C43" s="41" t="s">
        <v>281</v>
      </c>
      <c r="D43" s="22" t="s">
        <v>464</v>
      </c>
      <c r="E43" s="22" t="s">
        <v>465</v>
      </c>
      <c r="F43" s="101"/>
      <c r="G43" s="150"/>
      <c r="H43" s="92">
        <v>0.55208333333333337</v>
      </c>
      <c r="I43" s="44" t="s">
        <v>284</v>
      </c>
      <c r="J43" s="22" t="s">
        <v>468</v>
      </c>
      <c r="K43" s="22" t="s">
        <v>467</v>
      </c>
      <c r="M43" s="150"/>
      <c r="N43" s="92">
        <v>0.55208333333333337</v>
      </c>
      <c r="O43" s="52" t="s">
        <v>414</v>
      </c>
      <c r="P43" s="52" t="s">
        <v>416</v>
      </c>
      <c r="Q43" s="52" t="s">
        <v>416</v>
      </c>
      <c r="R43" s="22"/>
      <c r="S43" s="148"/>
      <c r="T43" s="92">
        <v>0.55208333333333337</v>
      </c>
      <c r="U43" s="63" t="s">
        <v>389</v>
      </c>
      <c r="V43" s="22" t="str">
        <f>'+45 4vs4'!S5</f>
        <v>SEDAT ÖZER - VOLKAN ÖZAKMAN - M.ALAATTİN EYLİK - VOLKAN ÖZFIRAT (SEDA ÖZGÖREN)</v>
      </c>
      <c r="W43" s="22" t="str">
        <f>'+45 4vs4'!S7</f>
        <v>AHMET NECATİ SULHAN - BÜLENT TURAN - MEDİNE -  NAGEHAN</v>
      </c>
      <c r="X43" s="22"/>
      <c r="Y43" s="22"/>
      <c r="Z43" s="22"/>
      <c r="AA43" s="22"/>
      <c r="AB43" s="22"/>
      <c r="AC43" s="22"/>
      <c r="AD43" s="22"/>
      <c r="AE43" s="22"/>
      <c r="AF43" s="22"/>
      <c r="AK43"/>
      <c r="AL43"/>
      <c r="AM43"/>
      <c r="AN43"/>
    </row>
    <row r="44" spans="1:41" ht="17" thickBot="1" x14ac:dyDescent="0.25">
      <c r="A44" s="150"/>
      <c r="B44" s="5">
        <f>B43+A38</f>
        <v>1462.5833333333333</v>
      </c>
      <c r="C44" s="36" t="s">
        <v>343</v>
      </c>
      <c r="D44" s="22" t="str">
        <f>'Yıldız Fikstür -KIZLAR'!F32</f>
        <v>Loser Match #27</v>
      </c>
      <c r="E44" s="22" t="str">
        <f>'Yıldız Fikstür -KIZLAR'!J32</f>
        <v>Loser Match #28</v>
      </c>
      <c r="F44" s="101"/>
      <c r="G44" s="150"/>
      <c r="H44" s="92">
        <f>H43+G38</f>
        <v>1462.5833333333333</v>
      </c>
      <c r="I44" s="37" t="s">
        <v>276</v>
      </c>
      <c r="J44" s="37" t="str">
        <f>'+35 4vs4'!H28</f>
        <v>ALİ ÇELİK - FERDİ ALTINBAŞ - BURAK BALIBEY - OĞUZ DEĞİRMENCİ</v>
      </c>
      <c r="K44" s="37" t="str">
        <f>'+35 4vs4'!H34</f>
        <v>SEDAT ÖZER - VOLKAN ÖZAKMAN - M.ALAATTİN EYLİK - VOLKAN ÖZFIRAT (SEDA ÖZGÖREN)</v>
      </c>
      <c r="L44" s="22"/>
      <c r="M44" s="150"/>
      <c r="N44" s="92">
        <f>N43+M38</f>
        <v>1462.5833333333333</v>
      </c>
      <c r="O44" s="37" t="s">
        <v>277</v>
      </c>
      <c r="P44" s="37" t="str">
        <f>'+35 4vs4'!H33</f>
        <v>EMRE ARSLAN - ADİL ÇANAKCI - MURAT CAN KARA - HASAN H. ER</v>
      </c>
      <c r="Q44" s="37" t="str">
        <f>'+35 4vs4'!H29</f>
        <v>KAYHAN KARTAL EJDER - ERCÜMENT PAĞDA - HAKAN UNÇ - ZAFER AKDEMİR</v>
      </c>
      <c r="R44" s="22"/>
      <c r="S44" s="148"/>
      <c r="T44" s="92">
        <f>T43+S38</f>
        <v>1462.5833333333333</v>
      </c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K44"/>
      <c r="AL44"/>
      <c r="AM44"/>
      <c r="AN44"/>
    </row>
    <row r="45" spans="1:41" ht="17" thickBot="1" x14ac:dyDescent="0.25">
      <c r="A45" s="150"/>
      <c r="B45" s="5">
        <v>0.61805555555555558</v>
      </c>
      <c r="C45" s="44" t="s">
        <v>283</v>
      </c>
      <c r="D45" s="22" t="s">
        <v>470</v>
      </c>
      <c r="E45" s="22" t="s">
        <v>471</v>
      </c>
      <c r="F45" s="101"/>
      <c r="G45" s="150"/>
      <c r="H45" s="92">
        <v>0.61805555555555558</v>
      </c>
      <c r="I45" s="37" t="s">
        <v>285</v>
      </c>
      <c r="J45" s="37" t="s">
        <v>486</v>
      </c>
      <c r="K45" s="37" t="s">
        <v>487</v>
      </c>
      <c r="L45" s="22"/>
      <c r="M45" s="150"/>
      <c r="N45" s="92">
        <v>0.61805555555555558</v>
      </c>
      <c r="O45" s="52" t="s">
        <v>291</v>
      </c>
      <c r="P45" s="52" t="s">
        <v>415</v>
      </c>
      <c r="Q45" s="52" t="s">
        <v>415</v>
      </c>
      <c r="R45" s="22"/>
      <c r="S45" s="148"/>
      <c r="T45" s="92">
        <v>0.61805555555555558</v>
      </c>
      <c r="U45" s="37" t="s">
        <v>285</v>
      </c>
      <c r="V45" s="37" t="s">
        <v>488</v>
      </c>
      <c r="W45" s="37" t="s">
        <v>488</v>
      </c>
      <c r="X45" s="22"/>
      <c r="Y45" s="22"/>
      <c r="Z45" s="22"/>
      <c r="AA45" s="22"/>
      <c r="AB45" s="22"/>
      <c r="AC45" s="22"/>
      <c r="AD45" s="22"/>
      <c r="AE45" s="22"/>
      <c r="AF45" s="22"/>
      <c r="AJ45"/>
      <c r="AK45"/>
      <c r="AL45"/>
      <c r="AM45"/>
      <c r="AN45"/>
      <c r="AO45"/>
    </row>
    <row r="46" spans="1:41" ht="17" thickBot="1" x14ac:dyDescent="0.25">
      <c r="A46" s="150"/>
      <c r="B46" s="5">
        <v>0.66666666666666663</v>
      </c>
      <c r="C46" s="36" t="s">
        <v>344</v>
      </c>
      <c r="D46" s="22" t="str">
        <f>'Yıldız Fikstür -KIZLAR'!F33</f>
        <v>Winner Match #27</v>
      </c>
      <c r="E46" s="22" t="str">
        <f>'Yıldız Fikstür -KIZLAR'!J33</f>
        <v>Winner Match #28</v>
      </c>
      <c r="F46" s="101"/>
      <c r="G46" s="150"/>
      <c r="H46" s="92">
        <v>0.66666666666666663</v>
      </c>
      <c r="I46" s="79" t="s">
        <v>289</v>
      </c>
      <c r="J46" s="79" t="s">
        <v>417</v>
      </c>
      <c r="K46" s="79" t="s">
        <v>417</v>
      </c>
      <c r="M46" s="150"/>
      <c r="N46" s="92">
        <v>0.66666666666666663</v>
      </c>
      <c r="R46" s="22"/>
      <c r="S46" s="148"/>
      <c r="T46" s="92">
        <v>0.66666666666666663</v>
      </c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J46"/>
      <c r="AK46"/>
      <c r="AL46"/>
      <c r="AM46"/>
      <c r="AN46"/>
      <c r="AO46"/>
    </row>
    <row r="47" spans="1:41" ht="17" thickBot="1" x14ac:dyDescent="0.25">
      <c r="A47" s="150"/>
      <c r="B47" s="5">
        <v>0.72916666666666663</v>
      </c>
      <c r="C47" s="63" t="s">
        <v>483</v>
      </c>
      <c r="D47" s="72" t="s">
        <v>484</v>
      </c>
      <c r="E47" s="72" t="s">
        <v>485</v>
      </c>
      <c r="G47" s="150"/>
      <c r="H47" s="92">
        <v>0.72916666666666663</v>
      </c>
      <c r="I47" s="79" t="s">
        <v>288</v>
      </c>
      <c r="J47" s="79" t="s">
        <v>418</v>
      </c>
      <c r="K47" s="79" t="s">
        <v>418</v>
      </c>
      <c r="L47" s="22"/>
      <c r="M47" s="150"/>
      <c r="N47" s="92">
        <v>0.72916666666666663</v>
      </c>
      <c r="R47" s="22"/>
      <c r="S47" s="148"/>
      <c r="T47" s="92">
        <v>0.72916666666666663</v>
      </c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J47"/>
      <c r="AK47"/>
      <c r="AL47"/>
      <c r="AM47"/>
      <c r="AN47"/>
      <c r="AO47"/>
    </row>
    <row r="48" spans="1:41" ht="17" hidden="1" customHeight="1" thickBot="1" x14ac:dyDescent="0.25">
      <c r="A48" s="150"/>
      <c r="B48" s="5">
        <f>B47+A38</f>
        <v>1462.7604166666667</v>
      </c>
      <c r="C48" s="22"/>
      <c r="D48" s="22"/>
      <c r="E48" s="22"/>
      <c r="F48" s="101"/>
      <c r="G48" s="150"/>
      <c r="H48" s="92">
        <f>H47+G38</f>
        <v>1462.7604166666667</v>
      </c>
      <c r="I48" s="64"/>
      <c r="J48" s="22"/>
      <c r="K48" s="22"/>
      <c r="L48" s="22"/>
      <c r="M48" s="150"/>
      <c r="N48" s="92">
        <f>N47+M38</f>
        <v>1462.7604166666667</v>
      </c>
      <c r="O48" s="42" t="s">
        <v>254</v>
      </c>
      <c r="P48" s="22"/>
      <c r="Q48" s="22"/>
      <c r="R48" s="22"/>
      <c r="S48" s="148"/>
      <c r="T48" s="92">
        <f>T47+S38</f>
        <v>1462.7604166666667</v>
      </c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J48"/>
      <c r="AK48"/>
      <c r="AL48"/>
      <c r="AM48"/>
      <c r="AN48"/>
      <c r="AO48"/>
    </row>
    <row r="49" spans="1:41" ht="17" hidden="1" customHeight="1" thickBot="1" x14ac:dyDescent="0.25">
      <c r="A49" s="150"/>
      <c r="B49" s="5">
        <f>B48+A38</f>
        <v>2924.791666666667</v>
      </c>
      <c r="C49" s="8"/>
      <c r="D49" s="22"/>
      <c r="E49" s="22"/>
      <c r="F49" s="101"/>
      <c r="G49" s="150"/>
      <c r="H49" s="92">
        <f>H48+G38</f>
        <v>2924.791666666667</v>
      </c>
      <c r="I49" s="64"/>
      <c r="J49" s="22"/>
      <c r="K49" s="22"/>
      <c r="L49" s="22"/>
      <c r="M49" s="150"/>
      <c r="N49" s="92">
        <f>N48+M38</f>
        <v>2924.791666666667</v>
      </c>
      <c r="O49" s="22"/>
      <c r="P49" s="22"/>
      <c r="Q49" s="22"/>
      <c r="R49" s="22"/>
      <c r="S49" s="148"/>
      <c r="T49" s="92">
        <f>T48+S38</f>
        <v>2924.791666666667</v>
      </c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J49"/>
      <c r="AK49"/>
      <c r="AL49"/>
      <c r="AM49"/>
      <c r="AN49"/>
      <c r="AO49"/>
    </row>
    <row r="50" spans="1:41" ht="17" hidden="1" customHeight="1" thickBot="1" x14ac:dyDescent="0.25">
      <c r="A50" s="150"/>
      <c r="B50" s="5">
        <f>B49+A38</f>
        <v>4386.822916666667</v>
      </c>
      <c r="C50" s="8"/>
      <c r="D50" s="23">
        <v>12</v>
      </c>
      <c r="E50" s="23">
        <f>SUM(E38:E49)</f>
        <v>0</v>
      </c>
      <c r="F50" s="104"/>
      <c r="G50" s="150"/>
      <c r="H50" s="92">
        <f>H49+G38</f>
        <v>4386.822916666667</v>
      </c>
      <c r="I50" s="23">
        <f>SUM(I38:I49)</f>
        <v>0</v>
      </c>
      <c r="J50" s="23">
        <f>SUM(J38:J49)</f>
        <v>0</v>
      </c>
      <c r="K50" s="23">
        <v>12</v>
      </c>
      <c r="L50" s="23"/>
      <c r="M50" s="150"/>
      <c r="N50" s="92">
        <f>N49+M38</f>
        <v>4386.822916666667</v>
      </c>
      <c r="O50" s="23">
        <f>SUM(O38:O49)</f>
        <v>0</v>
      </c>
      <c r="P50" s="23">
        <f>SUM(P38:P49)</f>
        <v>0</v>
      </c>
      <c r="Q50" s="23">
        <f>SUM(Q38:Q49)</f>
        <v>0</v>
      </c>
      <c r="R50" s="23"/>
      <c r="S50" s="148"/>
      <c r="T50" s="92">
        <f>T49+S38</f>
        <v>4386.822916666667</v>
      </c>
      <c r="U50" s="23">
        <v>12</v>
      </c>
      <c r="V50" s="23">
        <f>SUM(V41:V49)</f>
        <v>0</v>
      </c>
      <c r="W50" s="23">
        <f>SUM(W41:W49)</f>
        <v>0</v>
      </c>
      <c r="X50" s="23"/>
      <c r="Y50" s="23">
        <f>SUM(Y38:Y49)</f>
        <v>0</v>
      </c>
      <c r="Z50" s="23">
        <v>12</v>
      </c>
      <c r="AA50" s="23">
        <f>SUM(AA38:AA49)</f>
        <v>0</v>
      </c>
      <c r="AB50" s="23"/>
      <c r="AC50" s="23">
        <f>SUM(AC38:AC49)</f>
        <v>0</v>
      </c>
      <c r="AD50" s="23">
        <f>SUM(AD38:AD49)</f>
        <v>0</v>
      </c>
      <c r="AE50" s="22"/>
      <c r="AF50" s="22"/>
      <c r="AJ50"/>
      <c r="AK50"/>
      <c r="AL50"/>
      <c r="AM50"/>
      <c r="AN50"/>
      <c r="AO50"/>
    </row>
    <row r="51" spans="1:41" ht="17" hidden="1" customHeight="1" thickBot="1" x14ac:dyDescent="0.25">
      <c r="A51" s="150"/>
      <c r="B51" s="5">
        <f>B50+A38</f>
        <v>5848.854166666667</v>
      </c>
      <c r="C51" s="37" t="s">
        <v>285</v>
      </c>
      <c r="G51" s="150"/>
      <c r="H51" s="92">
        <f>H50+G38</f>
        <v>5848.854166666667</v>
      </c>
      <c r="M51" s="150"/>
      <c r="N51" s="92">
        <f>N50+M38</f>
        <v>5848.854166666667</v>
      </c>
      <c r="S51" s="148"/>
      <c r="T51" s="92">
        <f>T50+S38</f>
        <v>5848.854166666667</v>
      </c>
      <c r="AE51" s="22"/>
      <c r="AF51" s="22"/>
      <c r="AJ51"/>
      <c r="AK51"/>
      <c r="AL51"/>
      <c r="AM51"/>
      <c r="AN51"/>
      <c r="AO51"/>
    </row>
    <row r="52" spans="1:41" ht="17" hidden="1" customHeight="1" thickBot="1" x14ac:dyDescent="0.25">
      <c r="A52" s="150"/>
      <c r="B52" s="5">
        <f>B51+A38</f>
        <v>7310.885416666667</v>
      </c>
      <c r="C52" s="36" t="s">
        <v>344</v>
      </c>
      <c r="G52" s="150"/>
      <c r="H52" s="92">
        <f>H51+G38</f>
        <v>7310.885416666667</v>
      </c>
      <c r="M52" s="150"/>
      <c r="N52" s="92">
        <f>N51+M38</f>
        <v>7310.885416666667</v>
      </c>
      <c r="S52" s="148"/>
      <c r="T52" s="92">
        <f>T51+S38</f>
        <v>7310.885416666667</v>
      </c>
      <c r="AE52" s="22"/>
      <c r="AF52" s="22"/>
      <c r="AJ52"/>
      <c r="AK52"/>
      <c r="AL52"/>
      <c r="AM52"/>
      <c r="AN52"/>
      <c r="AO52"/>
    </row>
    <row r="53" spans="1:41" ht="24" x14ac:dyDescent="0.2">
      <c r="A53" s="150"/>
      <c r="B53" s="6" t="s">
        <v>3</v>
      </c>
      <c r="C53" s="25"/>
      <c r="D53" s="22"/>
      <c r="E53" s="22"/>
      <c r="F53" s="101"/>
      <c r="G53" s="216"/>
      <c r="H53" s="6" t="s">
        <v>3</v>
      </c>
      <c r="I53" s="64"/>
      <c r="J53" s="22"/>
      <c r="K53" s="22"/>
      <c r="L53" s="22"/>
      <c r="M53" s="216"/>
      <c r="N53" s="6" t="s">
        <v>3</v>
      </c>
      <c r="O53" s="22"/>
      <c r="P53" s="22"/>
      <c r="Q53" s="22"/>
      <c r="R53" s="22"/>
      <c r="S53" s="148"/>
      <c r="T53" s="6" t="s">
        <v>3</v>
      </c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J53"/>
      <c r="AK53"/>
      <c r="AL53"/>
      <c r="AM53"/>
      <c r="AN53"/>
      <c r="AO53"/>
    </row>
    <row r="54" spans="1:41" x14ac:dyDescent="0.2">
      <c r="AJ54"/>
      <c r="AK54"/>
      <c r="AL54"/>
      <c r="AM54"/>
      <c r="AN54"/>
      <c r="AO54"/>
    </row>
    <row r="55" spans="1:41" x14ac:dyDescent="0.2">
      <c r="C55" s="219"/>
      <c r="D55" s="219"/>
      <c r="E55" s="219"/>
      <c r="F55" s="219"/>
      <c r="G55" s="219"/>
      <c r="H55" s="219"/>
      <c r="AJ55"/>
      <c r="AK55"/>
      <c r="AL55"/>
      <c r="AM55"/>
      <c r="AN55"/>
      <c r="AO55"/>
    </row>
    <row r="56" spans="1:41" x14ac:dyDescent="0.2">
      <c r="C56" s="220"/>
      <c r="D56" s="220" t="s">
        <v>232</v>
      </c>
      <c r="E56" s="220" t="s">
        <v>83</v>
      </c>
      <c r="F56" s="221">
        <v>1</v>
      </c>
      <c r="G56" s="221">
        <v>2</v>
      </c>
      <c r="H56" s="221">
        <v>3</v>
      </c>
      <c r="I56" s="88"/>
      <c r="J56" s="88"/>
      <c r="K56" s="211"/>
      <c r="L56" s="213"/>
      <c r="M56" s="213"/>
      <c r="N56" s="213"/>
      <c r="O56" s="213" t="s">
        <v>82</v>
      </c>
      <c r="P56" s="212">
        <v>1</v>
      </c>
      <c r="Q56" s="212">
        <v>2</v>
      </c>
      <c r="R56" s="212">
        <v>3</v>
      </c>
      <c r="S56" s="212"/>
      <c r="T56" s="212"/>
      <c r="U56" s="211"/>
      <c r="AJ56"/>
      <c r="AK56"/>
      <c r="AL56"/>
      <c r="AM56"/>
      <c r="AN56"/>
      <c r="AO56"/>
    </row>
    <row r="57" spans="1:41" x14ac:dyDescent="0.2">
      <c r="C57" s="219"/>
      <c r="D57" s="219">
        <v>1</v>
      </c>
      <c r="E57" s="219" t="s">
        <v>97</v>
      </c>
      <c r="F57" s="222"/>
      <c r="G57" s="222"/>
      <c r="H57" s="222" t="s">
        <v>413</v>
      </c>
      <c r="I57" s="89"/>
      <c r="J57" s="89"/>
      <c r="K57" s="211"/>
      <c r="L57" s="213">
        <v>1</v>
      </c>
      <c r="M57" s="213"/>
      <c r="N57" s="213"/>
      <c r="O57" s="213" t="s">
        <v>88</v>
      </c>
      <c r="P57" s="213"/>
      <c r="Q57" s="213"/>
      <c r="R57" s="215" t="s">
        <v>412</v>
      </c>
      <c r="S57" s="213"/>
      <c r="T57" s="213"/>
      <c r="U57" s="211"/>
      <c r="AJ57"/>
      <c r="AK57"/>
      <c r="AL57"/>
      <c r="AM57"/>
      <c r="AN57"/>
      <c r="AO57"/>
    </row>
    <row r="58" spans="1:41" x14ac:dyDescent="0.2">
      <c r="C58" s="219"/>
      <c r="D58" s="219">
        <v>2</v>
      </c>
      <c r="E58" s="219" t="s">
        <v>96</v>
      </c>
      <c r="F58" s="222"/>
      <c r="G58" s="222"/>
      <c r="H58" s="222" t="s">
        <v>413</v>
      </c>
      <c r="K58" s="211"/>
      <c r="L58" s="213">
        <v>2</v>
      </c>
      <c r="M58" s="213"/>
      <c r="N58" s="213"/>
      <c r="O58" s="213" t="s">
        <v>89</v>
      </c>
      <c r="P58" s="217"/>
      <c r="Q58" s="213"/>
      <c r="R58" s="217" t="s">
        <v>413</v>
      </c>
      <c r="S58" s="211"/>
      <c r="T58" s="211"/>
      <c r="U58" s="211"/>
      <c r="AJ58"/>
      <c r="AK58"/>
      <c r="AL58"/>
      <c r="AM58"/>
      <c r="AN58"/>
      <c r="AO58"/>
    </row>
    <row r="59" spans="1:41" x14ac:dyDescent="0.2">
      <c r="C59" s="219"/>
      <c r="D59" s="219">
        <v>3</v>
      </c>
      <c r="E59" s="219" t="s">
        <v>346</v>
      </c>
      <c r="F59" s="222" t="s">
        <v>411</v>
      </c>
      <c r="G59" s="222" t="s">
        <v>411</v>
      </c>
      <c r="H59" s="222"/>
      <c r="K59" s="211"/>
      <c r="L59" s="213">
        <v>3</v>
      </c>
      <c r="M59" s="213"/>
      <c r="N59" s="213"/>
      <c r="O59" s="213" t="s">
        <v>90</v>
      </c>
      <c r="P59" s="215" t="s">
        <v>397</v>
      </c>
      <c r="Q59" s="217" t="s">
        <v>411</v>
      </c>
      <c r="R59" s="213"/>
      <c r="S59" s="211"/>
      <c r="T59" s="211"/>
      <c r="U59" s="211"/>
      <c r="AJ59"/>
      <c r="AK59"/>
      <c r="AL59"/>
      <c r="AM59"/>
      <c r="AN59"/>
      <c r="AO59"/>
    </row>
    <row r="60" spans="1:41" x14ac:dyDescent="0.2">
      <c r="C60" s="219"/>
      <c r="D60" s="219"/>
      <c r="E60" s="219"/>
      <c r="F60" s="222"/>
      <c r="G60" s="222"/>
      <c r="H60" s="222"/>
      <c r="K60" s="211"/>
      <c r="L60" s="213"/>
      <c r="M60" s="213"/>
      <c r="N60" s="213"/>
      <c r="O60" s="213"/>
      <c r="P60" s="213"/>
      <c r="Q60" s="213"/>
      <c r="R60" s="213"/>
      <c r="S60" s="211"/>
      <c r="T60" s="211"/>
      <c r="U60" s="211"/>
      <c r="AJ60"/>
      <c r="AK60"/>
      <c r="AL60"/>
      <c r="AM60"/>
      <c r="AN60"/>
      <c r="AO60"/>
    </row>
    <row r="61" spans="1:41" x14ac:dyDescent="0.2">
      <c r="C61" s="219"/>
      <c r="D61" s="219" t="s">
        <v>233</v>
      </c>
      <c r="E61" s="219" t="s">
        <v>83</v>
      </c>
      <c r="F61" s="221">
        <v>1</v>
      </c>
      <c r="G61" s="221">
        <v>2</v>
      </c>
      <c r="H61" s="221">
        <v>3</v>
      </c>
      <c r="K61" s="211"/>
      <c r="L61" s="213"/>
      <c r="M61" s="213"/>
      <c r="N61" s="213"/>
      <c r="O61" s="213" t="s">
        <v>81</v>
      </c>
      <c r="P61" s="212">
        <v>1</v>
      </c>
      <c r="Q61" s="212">
        <v>2</v>
      </c>
      <c r="R61" s="213"/>
      <c r="S61" s="211"/>
      <c r="T61" s="211"/>
      <c r="U61" s="211"/>
      <c r="AJ61"/>
      <c r="AK61"/>
      <c r="AL61"/>
      <c r="AM61"/>
      <c r="AN61"/>
      <c r="AO61"/>
    </row>
    <row r="62" spans="1:41" x14ac:dyDescent="0.2">
      <c r="C62" s="219"/>
      <c r="D62" s="219">
        <v>1</v>
      </c>
      <c r="E62" s="219" t="s">
        <v>345</v>
      </c>
      <c r="F62" s="223"/>
      <c r="G62" s="223" t="s">
        <v>397</v>
      </c>
      <c r="H62" s="223" t="s">
        <v>411</v>
      </c>
      <c r="K62" s="211"/>
      <c r="L62" s="213">
        <v>1</v>
      </c>
      <c r="M62" s="213"/>
      <c r="N62" s="213"/>
      <c r="O62" s="213" t="s">
        <v>91</v>
      </c>
      <c r="P62" s="212" t="s">
        <v>411</v>
      </c>
      <c r="Q62" s="213"/>
      <c r="R62" s="213"/>
      <c r="S62" s="211"/>
      <c r="T62" s="211"/>
      <c r="U62" s="211"/>
      <c r="AJ62"/>
      <c r="AK62"/>
      <c r="AL62"/>
      <c r="AM62"/>
      <c r="AN62"/>
      <c r="AO62"/>
    </row>
    <row r="63" spans="1:41" x14ac:dyDescent="0.2">
      <c r="C63" s="219"/>
      <c r="D63" s="219">
        <v>2</v>
      </c>
      <c r="E63" s="219" t="s">
        <v>95</v>
      </c>
      <c r="F63" s="223" t="s">
        <v>412</v>
      </c>
      <c r="G63" s="223"/>
      <c r="H63" s="223" t="s">
        <v>413</v>
      </c>
      <c r="K63" s="211"/>
      <c r="L63" s="213">
        <v>2</v>
      </c>
      <c r="M63" s="213"/>
      <c r="N63" s="213"/>
      <c r="O63" s="213" t="s">
        <v>92</v>
      </c>
      <c r="P63" s="212" t="s">
        <v>413</v>
      </c>
      <c r="Q63" s="213"/>
      <c r="R63" s="213"/>
      <c r="S63" s="211"/>
      <c r="T63" s="211"/>
      <c r="U63" s="211"/>
      <c r="AJ63"/>
      <c r="AK63"/>
      <c r="AL63"/>
      <c r="AM63"/>
      <c r="AN63"/>
      <c r="AO63"/>
    </row>
    <row r="64" spans="1:41" x14ac:dyDescent="0.2">
      <c r="C64" s="219"/>
      <c r="D64" s="219">
        <v>3</v>
      </c>
      <c r="E64" s="219" t="s">
        <v>349</v>
      </c>
      <c r="F64" s="223"/>
      <c r="G64" s="223"/>
      <c r="H64" s="223"/>
      <c r="K64" s="211"/>
      <c r="L64" s="213"/>
      <c r="M64" s="213"/>
      <c r="N64" s="213"/>
      <c r="O64" s="213"/>
      <c r="P64" s="213"/>
      <c r="Q64" s="213"/>
      <c r="R64" s="213"/>
      <c r="S64" s="211"/>
      <c r="T64" s="211"/>
      <c r="U64" s="211"/>
      <c r="AJ64"/>
      <c r="AK64"/>
      <c r="AL64"/>
      <c r="AM64"/>
      <c r="AN64"/>
      <c r="AO64"/>
    </row>
    <row r="65" spans="1:41" x14ac:dyDescent="0.2">
      <c r="C65" s="219"/>
      <c r="D65" s="219"/>
      <c r="E65" s="219"/>
      <c r="F65" s="219"/>
      <c r="G65" s="219"/>
      <c r="H65" s="219"/>
      <c r="K65" s="211"/>
      <c r="L65" s="213"/>
      <c r="M65" s="213"/>
      <c r="N65" s="213"/>
      <c r="O65" s="213"/>
      <c r="P65" s="213"/>
      <c r="Q65" s="213"/>
      <c r="R65" s="213"/>
      <c r="S65" s="211"/>
      <c r="T65" s="211"/>
      <c r="U65" s="211"/>
      <c r="AJ65"/>
      <c r="AK65"/>
      <c r="AL65"/>
      <c r="AM65"/>
      <c r="AN65"/>
      <c r="AO65"/>
    </row>
    <row r="66" spans="1:41" x14ac:dyDescent="0.2">
      <c r="C66" s="219"/>
      <c r="D66" s="219"/>
      <c r="E66" s="219"/>
      <c r="F66" s="219"/>
      <c r="G66" s="219"/>
      <c r="H66" s="219"/>
      <c r="K66" s="211"/>
      <c r="L66" s="213"/>
      <c r="M66" s="213"/>
      <c r="N66" s="213"/>
      <c r="O66" s="213"/>
      <c r="P66" s="213"/>
      <c r="Q66" s="213"/>
      <c r="R66" s="213"/>
      <c r="S66" s="211"/>
      <c r="T66" s="211"/>
      <c r="U66" s="211"/>
      <c r="AJ66"/>
      <c r="AK66"/>
      <c r="AL66"/>
      <c r="AM66"/>
      <c r="AN66"/>
      <c r="AO66"/>
    </row>
    <row r="67" spans="1:41" x14ac:dyDescent="0.2">
      <c r="C67" s="219"/>
      <c r="D67" s="219"/>
      <c r="E67" s="219"/>
      <c r="F67" s="219"/>
      <c r="G67" s="219"/>
      <c r="H67" s="219"/>
      <c r="K67" s="211"/>
      <c r="L67" s="213"/>
      <c r="M67" s="213"/>
      <c r="N67" s="213" t="s">
        <v>77</v>
      </c>
      <c r="O67" s="213" t="s">
        <v>40</v>
      </c>
      <c r="P67" s="215" t="s">
        <v>104</v>
      </c>
      <c r="Q67" s="215">
        <v>2</v>
      </c>
      <c r="R67" s="215">
        <v>3</v>
      </c>
      <c r="S67" s="211"/>
      <c r="T67" s="211"/>
      <c r="U67" s="211"/>
      <c r="AJ67"/>
      <c r="AK67"/>
      <c r="AL67"/>
      <c r="AM67"/>
      <c r="AN67"/>
      <c r="AO67"/>
    </row>
    <row r="68" spans="1:41" x14ac:dyDescent="0.2">
      <c r="A68" s="219"/>
      <c r="B68" s="219"/>
      <c r="C68" s="219"/>
      <c r="D68" s="219" t="s">
        <v>41</v>
      </c>
      <c r="E68" s="219"/>
      <c r="F68" s="221">
        <v>1</v>
      </c>
      <c r="G68" s="221">
        <v>2</v>
      </c>
      <c r="H68" s="221">
        <v>3</v>
      </c>
      <c r="I68" s="219"/>
      <c r="J68" s="219"/>
      <c r="K68" s="211"/>
      <c r="L68" s="213"/>
      <c r="M68" s="213"/>
      <c r="N68" s="213">
        <v>1</v>
      </c>
      <c r="O68" s="213" t="s">
        <v>72</v>
      </c>
      <c r="P68" s="218" t="s">
        <v>104</v>
      </c>
      <c r="Q68" s="218"/>
      <c r="R68" s="218"/>
      <c r="S68" s="211"/>
      <c r="T68" s="211"/>
      <c r="U68" s="211"/>
      <c r="AJ68"/>
      <c r="AK68"/>
      <c r="AL68"/>
      <c r="AM68"/>
      <c r="AN68"/>
      <c r="AO68"/>
    </row>
    <row r="69" spans="1:41" x14ac:dyDescent="0.2">
      <c r="A69" s="219"/>
      <c r="B69" s="219"/>
      <c r="C69" s="219"/>
      <c r="D69" s="219">
        <v>1</v>
      </c>
      <c r="E69" s="219" t="s">
        <v>73</v>
      </c>
      <c r="F69" s="219"/>
      <c r="G69" s="219"/>
      <c r="H69" s="222" t="s">
        <v>411</v>
      </c>
      <c r="I69" s="219"/>
      <c r="J69" s="219"/>
      <c r="K69" s="211"/>
      <c r="L69" s="213"/>
      <c r="M69" s="213"/>
      <c r="N69" s="213">
        <v>2</v>
      </c>
      <c r="O69" s="213" t="s">
        <v>46</v>
      </c>
      <c r="P69" s="218"/>
      <c r="Q69" s="218"/>
      <c r="R69" s="218"/>
      <c r="S69" s="211"/>
      <c r="T69" s="211"/>
      <c r="U69" s="211"/>
      <c r="AJ69"/>
      <c r="AK69"/>
      <c r="AL69"/>
      <c r="AM69"/>
      <c r="AN69"/>
      <c r="AO69"/>
    </row>
    <row r="70" spans="1:41" x14ac:dyDescent="0.2">
      <c r="A70" s="219"/>
      <c r="B70" s="219"/>
      <c r="C70" s="219"/>
      <c r="D70" s="219">
        <v>2</v>
      </c>
      <c r="E70" s="219" t="s">
        <v>45</v>
      </c>
      <c r="F70" s="219"/>
      <c r="G70" s="222"/>
      <c r="H70" s="222" t="s">
        <v>411</v>
      </c>
      <c r="I70" s="219"/>
      <c r="J70" s="219"/>
      <c r="K70" s="211"/>
      <c r="L70" s="213"/>
      <c r="M70" s="213"/>
      <c r="N70" s="213">
        <v>3</v>
      </c>
      <c r="O70" s="213" t="s">
        <v>51</v>
      </c>
      <c r="P70" s="218"/>
      <c r="Q70" s="218"/>
      <c r="R70" s="218"/>
      <c r="S70" s="211"/>
      <c r="T70" s="211"/>
      <c r="U70" s="211"/>
      <c r="AJ70"/>
      <c r="AK70"/>
      <c r="AL70"/>
      <c r="AM70"/>
      <c r="AN70"/>
      <c r="AO70"/>
    </row>
    <row r="71" spans="1:41" x14ac:dyDescent="0.2">
      <c r="A71" s="219"/>
      <c r="B71" s="219"/>
      <c r="C71" s="219"/>
      <c r="D71" s="219">
        <v>3</v>
      </c>
      <c r="E71" s="219" t="s">
        <v>21</v>
      </c>
      <c r="F71" s="222" t="s">
        <v>413</v>
      </c>
      <c r="G71" s="222" t="s">
        <v>413</v>
      </c>
      <c r="H71" s="222"/>
      <c r="I71" s="219"/>
      <c r="J71" s="219"/>
      <c r="K71" s="211"/>
      <c r="L71" s="213"/>
      <c r="M71" s="213"/>
      <c r="N71" s="213"/>
      <c r="O71" s="213"/>
      <c r="P71" s="218"/>
      <c r="Q71" s="218"/>
      <c r="R71" s="218"/>
      <c r="S71" s="211"/>
      <c r="T71" s="211"/>
      <c r="U71" s="211"/>
      <c r="AJ71"/>
      <c r="AK71"/>
      <c r="AL71"/>
      <c r="AM71"/>
      <c r="AN71"/>
      <c r="AO71"/>
    </row>
    <row r="72" spans="1:41" x14ac:dyDescent="0.2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1"/>
      <c r="L72" s="213"/>
      <c r="M72" s="213"/>
      <c r="N72" s="213" t="s">
        <v>78</v>
      </c>
      <c r="O72" s="213" t="s">
        <v>40</v>
      </c>
      <c r="P72" s="215">
        <v>1</v>
      </c>
      <c r="Q72" s="215">
        <v>2</v>
      </c>
      <c r="R72" s="215">
        <v>3</v>
      </c>
      <c r="S72" s="211"/>
      <c r="T72" s="211"/>
      <c r="U72" s="211"/>
      <c r="AJ72"/>
      <c r="AK72"/>
      <c r="AL72"/>
      <c r="AM72"/>
      <c r="AN72"/>
      <c r="AO72"/>
    </row>
    <row r="73" spans="1:41" x14ac:dyDescent="0.2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1"/>
      <c r="L73" s="213"/>
      <c r="M73" s="213"/>
      <c r="N73" s="213">
        <v>1</v>
      </c>
      <c r="O73" s="213" t="s">
        <v>400</v>
      </c>
      <c r="P73" s="218" t="s">
        <v>104</v>
      </c>
      <c r="Q73" s="218"/>
      <c r="R73" s="218"/>
      <c r="S73" s="211"/>
      <c r="T73" s="211"/>
      <c r="U73" s="211"/>
      <c r="AJ73"/>
      <c r="AK73"/>
      <c r="AL73"/>
      <c r="AM73"/>
      <c r="AN73"/>
      <c r="AO73"/>
    </row>
    <row r="74" spans="1:41" x14ac:dyDescent="0.2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1"/>
      <c r="L74" s="213"/>
      <c r="M74" s="213"/>
      <c r="N74" s="213">
        <v>2</v>
      </c>
      <c r="O74" s="213" t="s">
        <v>60</v>
      </c>
      <c r="P74" s="218" t="s">
        <v>104</v>
      </c>
      <c r="Q74" s="218"/>
      <c r="R74" s="218"/>
      <c r="S74" s="211"/>
      <c r="T74" s="211"/>
      <c r="U74" s="211"/>
      <c r="AJ74"/>
      <c r="AK74"/>
      <c r="AL74"/>
      <c r="AM74"/>
      <c r="AN74"/>
      <c r="AO74"/>
    </row>
    <row r="75" spans="1:41" x14ac:dyDescent="0.2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1"/>
      <c r="L75" s="213"/>
      <c r="M75" s="213"/>
      <c r="N75" s="213">
        <v>3</v>
      </c>
      <c r="O75" s="213" t="s">
        <v>57</v>
      </c>
      <c r="P75" s="218" t="s">
        <v>104</v>
      </c>
      <c r="Q75" s="218"/>
      <c r="R75" s="218"/>
      <c r="S75" s="211"/>
      <c r="T75" s="211"/>
      <c r="U75" s="211"/>
      <c r="AJ75"/>
      <c r="AK75"/>
      <c r="AL75"/>
      <c r="AM75"/>
      <c r="AN75"/>
      <c r="AO75"/>
    </row>
    <row r="76" spans="1:41" x14ac:dyDescent="0.2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1"/>
      <c r="L76" s="213"/>
      <c r="M76" s="213"/>
      <c r="N76" s="213"/>
      <c r="O76" s="213"/>
      <c r="P76" s="213"/>
      <c r="Q76" s="213"/>
      <c r="R76" s="213"/>
      <c r="S76" s="211"/>
      <c r="T76" s="211"/>
      <c r="U76" s="211"/>
      <c r="AJ76"/>
      <c r="AK76"/>
      <c r="AL76"/>
      <c r="AM76"/>
      <c r="AN76"/>
      <c r="AO76"/>
    </row>
    <row r="77" spans="1:41" x14ac:dyDescent="0.2">
      <c r="A77" s="219"/>
      <c r="B77" s="219"/>
      <c r="C77" s="219" t="s">
        <v>77</v>
      </c>
      <c r="D77" s="219" t="s">
        <v>25</v>
      </c>
      <c r="E77" s="221">
        <v>1</v>
      </c>
      <c r="F77" s="221">
        <v>2</v>
      </c>
      <c r="G77" s="221">
        <v>3</v>
      </c>
      <c r="H77" s="219"/>
      <c r="I77" s="219"/>
      <c r="J77" s="219"/>
      <c r="K77" s="211"/>
      <c r="L77" s="213" t="s">
        <v>77</v>
      </c>
      <c r="M77" s="213"/>
      <c r="N77" s="213"/>
      <c r="O77" s="213" t="s">
        <v>80</v>
      </c>
      <c r="P77" s="215">
        <v>1</v>
      </c>
      <c r="Q77" s="215">
        <v>2</v>
      </c>
      <c r="R77" s="215">
        <v>3</v>
      </c>
      <c r="S77" s="215"/>
      <c r="T77" s="215"/>
      <c r="U77" s="211"/>
      <c r="AJ77"/>
      <c r="AK77"/>
      <c r="AL77"/>
      <c r="AM77"/>
      <c r="AN77"/>
      <c r="AO77"/>
    </row>
    <row r="78" spans="1:41" x14ac:dyDescent="0.2">
      <c r="A78" s="219"/>
      <c r="B78" s="219"/>
      <c r="C78" s="219">
        <v>1</v>
      </c>
      <c r="D78" s="219" t="s">
        <v>16</v>
      </c>
      <c r="E78" s="219"/>
      <c r="F78" s="219"/>
      <c r="G78" s="222" t="s">
        <v>413</v>
      </c>
      <c r="H78" s="219"/>
      <c r="I78" s="219"/>
      <c r="J78" s="219"/>
      <c r="K78" s="211"/>
      <c r="L78" s="213">
        <v>1</v>
      </c>
      <c r="M78" s="213"/>
      <c r="N78" s="213"/>
      <c r="O78" s="213" t="s">
        <v>86</v>
      </c>
      <c r="P78" s="218"/>
      <c r="Q78" s="218"/>
      <c r="R78" s="218" t="s">
        <v>411</v>
      </c>
      <c r="S78" s="211"/>
      <c r="T78" s="211"/>
      <c r="U78" s="211"/>
      <c r="AJ78"/>
      <c r="AK78"/>
      <c r="AL78"/>
      <c r="AM78"/>
      <c r="AN78"/>
      <c r="AO78"/>
    </row>
    <row r="79" spans="1:41" x14ac:dyDescent="0.2">
      <c r="A79" s="219"/>
      <c r="B79" s="219"/>
      <c r="C79" s="219">
        <v>2</v>
      </c>
      <c r="D79" s="219" t="s">
        <v>44</v>
      </c>
      <c r="E79" s="219"/>
      <c r="F79" s="219"/>
      <c r="G79" s="219"/>
      <c r="H79" s="219"/>
      <c r="I79" s="219"/>
      <c r="J79" s="219"/>
      <c r="K79" s="211"/>
      <c r="L79" s="213">
        <v>2</v>
      </c>
      <c r="M79" s="213"/>
      <c r="N79" s="213"/>
      <c r="O79" s="213" t="s">
        <v>85</v>
      </c>
      <c r="P79" s="218"/>
      <c r="Q79" s="218"/>
      <c r="R79" s="218" t="s">
        <v>397</v>
      </c>
      <c r="S79" s="211"/>
      <c r="T79" s="211"/>
      <c r="U79" s="211"/>
      <c r="AJ79"/>
      <c r="AK79"/>
      <c r="AL79"/>
      <c r="AM79"/>
      <c r="AN79"/>
      <c r="AO79"/>
    </row>
    <row r="80" spans="1:41" x14ac:dyDescent="0.2">
      <c r="A80" s="219"/>
      <c r="B80" s="219"/>
      <c r="C80" s="219">
        <v>3</v>
      </c>
      <c r="D80" s="219" t="s">
        <v>67</v>
      </c>
      <c r="E80" s="222" t="s">
        <v>411</v>
      </c>
      <c r="F80" s="219"/>
      <c r="G80" s="219"/>
      <c r="H80" s="219"/>
      <c r="I80" s="219"/>
      <c r="J80" s="219"/>
      <c r="K80" s="211"/>
      <c r="L80" s="213">
        <v>3</v>
      </c>
      <c r="M80" s="213"/>
      <c r="N80" s="213"/>
      <c r="O80" s="213" t="s">
        <v>93</v>
      </c>
      <c r="P80" s="218" t="s">
        <v>413</v>
      </c>
      <c r="Q80" s="218" t="s">
        <v>412</v>
      </c>
      <c r="R80" s="218"/>
      <c r="S80" s="211"/>
      <c r="T80" s="211"/>
      <c r="U80" s="211"/>
      <c r="AJ80"/>
      <c r="AK80"/>
      <c r="AL80"/>
      <c r="AM80"/>
      <c r="AN80"/>
      <c r="AO80"/>
    </row>
    <row r="81" spans="1:40" x14ac:dyDescent="0.2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1"/>
      <c r="L81" s="213"/>
      <c r="M81" s="213"/>
      <c r="N81" s="213"/>
      <c r="O81" s="213"/>
      <c r="P81" s="218"/>
      <c r="Q81" s="218"/>
      <c r="R81" s="218"/>
      <c r="S81" s="211"/>
      <c r="T81" s="211"/>
      <c r="U81" s="211"/>
      <c r="AM81"/>
      <c r="AN81"/>
    </row>
    <row r="82" spans="1:40" x14ac:dyDescent="0.2">
      <c r="A82" s="219"/>
      <c r="B82" s="219"/>
      <c r="C82" s="219" t="s">
        <v>78</v>
      </c>
      <c r="D82" s="219" t="s">
        <v>25</v>
      </c>
      <c r="E82" s="221">
        <v>1</v>
      </c>
      <c r="F82" s="221">
        <v>2</v>
      </c>
      <c r="G82" s="221">
        <v>3</v>
      </c>
      <c r="H82" s="219"/>
      <c r="I82" s="219"/>
      <c r="J82" s="219"/>
      <c r="K82" s="211"/>
      <c r="L82" s="213" t="s">
        <v>78</v>
      </c>
      <c r="M82" s="213"/>
      <c r="N82" s="213"/>
      <c r="O82" s="213" t="s">
        <v>80</v>
      </c>
      <c r="P82" s="215">
        <v>1</v>
      </c>
      <c r="Q82" s="215">
        <v>2</v>
      </c>
      <c r="R82" s="215">
        <v>3</v>
      </c>
      <c r="S82" s="211"/>
      <c r="T82" s="211"/>
      <c r="U82" s="211"/>
      <c r="AM82"/>
      <c r="AN82"/>
    </row>
    <row r="83" spans="1:40" x14ac:dyDescent="0.2">
      <c r="A83" s="219"/>
      <c r="B83" s="219"/>
      <c r="C83" s="219">
        <v>1</v>
      </c>
      <c r="D83" s="219" t="s">
        <v>17</v>
      </c>
      <c r="E83" s="222"/>
      <c r="F83" s="222"/>
      <c r="G83" s="222" t="s">
        <v>411</v>
      </c>
      <c r="H83" s="219"/>
      <c r="I83" s="219"/>
      <c r="J83" s="219"/>
      <c r="K83" s="211"/>
      <c r="L83" s="213">
        <v>1</v>
      </c>
      <c r="M83" s="213"/>
      <c r="N83" s="213"/>
      <c r="O83" s="213" t="s">
        <v>84</v>
      </c>
      <c r="P83" s="218"/>
      <c r="Q83" s="218" t="s">
        <v>411</v>
      </c>
      <c r="R83" s="218" t="s">
        <v>397</v>
      </c>
      <c r="S83" s="211"/>
      <c r="T83" s="211"/>
      <c r="U83" s="211"/>
      <c r="AM83"/>
      <c r="AN83"/>
    </row>
    <row r="84" spans="1:40" x14ac:dyDescent="0.2">
      <c r="A84" s="219"/>
      <c r="B84" s="219"/>
      <c r="C84" s="219">
        <v>2</v>
      </c>
      <c r="D84" s="219" t="s">
        <v>13</v>
      </c>
      <c r="E84" s="222"/>
      <c r="F84" s="222"/>
      <c r="G84" s="222" t="s">
        <v>411</v>
      </c>
      <c r="H84" s="219"/>
      <c r="I84" s="219"/>
      <c r="J84" s="219"/>
      <c r="K84" s="211"/>
      <c r="L84" s="213">
        <v>2</v>
      </c>
      <c r="M84" s="213"/>
      <c r="N84" s="213"/>
      <c r="O84" s="213" t="s">
        <v>87</v>
      </c>
      <c r="P84" s="218" t="s">
        <v>413</v>
      </c>
      <c r="Q84" s="218"/>
      <c r="R84" s="218" t="s">
        <v>412</v>
      </c>
      <c r="S84" s="211"/>
      <c r="T84" s="211"/>
      <c r="U84" s="211"/>
      <c r="AM84"/>
      <c r="AN84"/>
    </row>
    <row r="85" spans="1:40" x14ac:dyDescent="0.2">
      <c r="A85" s="219"/>
      <c r="B85" s="219"/>
      <c r="C85" s="219">
        <v>3</v>
      </c>
      <c r="D85" s="219" t="s">
        <v>15</v>
      </c>
      <c r="E85" s="222" t="s">
        <v>413</v>
      </c>
      <c r="F85" s="222" t="s">
        <v>413</v>
      </c>
      <c r="G85" s="222"/>
      <c r="H85" s="219"/>
      <c r="I85" s="219"/>
      <c r="J85" s="219"/>
      <c r="K85" s="211"/>
      <c r="L85" s="213">
        <v>3</v>
      </c>
      <c r="M85" s="213"/>
      <c r="N85" s="213"/>
      <c r="O85" s="213"/>
      <c r="P85" s="218"/>
      <c r="Q85" s="218"/>
      <c r="R85" s="218"/>
      <c r="S85" s="211"/>
      <c r="T85" s="211"/>
      <c r="U85" s="211"/>
      <c r="AM85"/>
      <c r="AN85"/>
    </row>
    <row r="86" spans="1:40" x14ac:dyDescent="0.2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1"/>
      <c r="L86" s="211"/>
      <c r="M86" s="211"/>
      <c r="N86" s="211"/>
      <c r="O86" s="211"/>
      <c r="P86" s="214"/>
      <c r="Q86" s="214"/>
      <c r="R86" s="214"/>
      <c r="S86" s="211"/>
      <c r="T86" s="211"/>
      <c r="U86" s="211"/>
      <c r="AM86"/>
      <c r="AN86"/>
    </row>
    <row r="87" spans="1:40" x14ac:dyDescent="0.2">
      <c r="A87" s="219"/>
      <c r="B87" s="219"/>
      <c r="C87" s="219" t="s">
        <v>79</v>
      </c>
      <c r="D87" s="219" t="s">
        <v>25</v>
      </c>
      <c r="E87" s="221">
        <v>1</v>
      </c>
      <c r="F87" s="221">
        <v>2</v>
      </c>
      <c r="G87" s="221">
        <v>3</v>
      </c>
      <c r="H87" s="221">
        <v>4</v>
      </c>
      <c r="I87" s="219"/>
      <c r="J87" s="219"/>
      <c r="K87" s="211"/>
      <c r="L87" s="211"/>
      <c r="M87" s="211"/>
      <c r="N87" s="211"/>
      <c r="O87" s="211"/>
      <c r="P87" s="214"/>
      <c r="Q87" s="214"/>
      <c r="R87" s="214"/>
      <c r="S87" s="211"/>
      <c r="T87" s="211"/>
      <c r="U87" s="211"/>
      <c r="AM87"/>
      <c r="AN87"/>
    </row>
    <row r="88" spans="1:40" x14ac:dyDescent="0.2">
      <c r="A88" s="219"/>
      <c r="B88" s="219"/>
      <c r="C88" s="219">
        <v>1</v>
      </c>
      <c r="D88" s="219" t="s">
        <v>56</v>
      </c>
      <c r="E88" s="223"/>
      <c r="F88" s="223"/>
      <c r="G88" s="223" t="s">
        <v>411</v>
      </c>
      <c r="H88" s="223" t="s">
        <v>397</v>
      </c>
      <c r="I88" s="219"/>
      <c r="J88" s="219"/>
      <c r="K88" s="211"/>
      <c r="L88" s="211"/>
      <c r="M88" s="211"/>
      <c r="N88" s="211"/>
      <c r="O88" s="211"/>
      <c r="P88" s="214"/>
      <c r="Q88" s="214"/>
      <c r="R88" s="214"/>
      <c r="S88" s="211"/>
      <c r="T88" s="211"/>
      <c r="U88" s="211"/>
      <c r="AM88"/>
      <c r="AN88"/>
    </row>
    <row r="89" spans="1:40" x14ac:dyDescent="0.2">
      <c r="A89" s="219"/>
      <c r="B89" s="219"/>
      <c r="C89" s="219">
        <v>2</v>
      </c>
      <c r="D89" s="219" t="s">
        <v>43</v>
      </c>
      <c r="E89" s="223"/>
      <c r="F89" s="223"/>
      <c r="G89" s="223" t="s">
        <v>411</v>
      </c>
      <c r="H89" s="223" t="s">
        <v>413</v>
      </c>
      <c r="I89" s="219"/>
      <c r="J89" s="219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AM89"/>
      <c r="AN89"/>
    </row>
    <row r="90" spans="1:40" x14ac:dyDescent="0.2">
      <c r="A90" s="219"/>
      <c r="B90" s="219"/>
      <c r="C90" s="219">
        <v>3</v>
      </c>
      <c r="D90" s="219" t="s">
        <v>399</v>
      </c>
      <c r="E90" s="223"/>
      <c r="F90" s="223" t="s">
        <v>413</v>
      </c>
      <c r="G90" s="223"/>
      <c r="H90" s="223"/>
      <c r="I90" s="219"/>
      <c r="J90" s="219"/>
      <c r="AM90"/>
      <c r="AN90"/>
    </row>
    <row r="91" spans="1:40" x14ac:dyDescent="0.2">
      <c r="A91" s="219"/>
      <c r="B91" s="219"/>
      <c r="C91" s="219">
        <v>4</v>
      </c>
      <c r="D91" s="219" t="s">
        <v>14</v>
      </c>
      <c r="E91" s="223" t="s">
        <v>412</v>
      </c>
      <c r="F91" s="223" t="s">
        <v>411</v>
      </c>
      <c r="G91" s="223"/>
      <c r="H91" s="223"/>
      <c r="I91" s="219"/>
      <c r="J91" s="219"/>
      <c r="AM91"/>
      <c r="AN91"/>
    </row>
    <row r="92" spans="1:40" x14ac:dyDescent="0.2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AM92"/>
      <c r="AN92"/>
    </row>
    <row r="93" spans="1:40" x14ac:dyDescent="0.2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AM93"/>
      <c r="AN93"/>
    </row>
    <row r="94" spans="1:40" x14ac:dyDescent="0.2">
      <c r="A94" s="219"/>
      <c r="B94" s="219"/>
      <c r="C94" s="219"/>
      <c r="D94" s="219" t="s">
        <v>47</v>
      </c>
      <c r="E94" s="221">
        <v>1</v>
      </c>
      <c r="F94" s="221">
        <v>2</v>
      </c>
      <c r="G94" s="221">
        <v>3</v>
      </c>
      <c r="H94" s="219"/>
      <c r="I94" s="219"/>
      <c r="J94" s="219"/>
      <c r="AM94"/>
      <c r="AN94"/>
    </row>
    <row r="95" spans="1:40" x14ac:dyDescent="0.2">
      <c r="A95" s="219"/>
      <c r="B95" s="219"/>
      <c r="C95" s="219">
        <v>1</v>
      </c>
      <c r="D95" s="219" t="s">
        <v>57</v>
      </c>
      <c r="E95" s="219"/>
      <c r="F95" s="219"/>
      <c r="G95" s="219"/>
      <c r="H95" s="219"/>
      <c r="I95" s="219"/>
      <c r="J95" s="219"/>
    </row>
    <row r="96" spans="1:40" x14ac:dyDescent="0.2">
      <c r="A96" s="219"/>
      <c r="B96" s="219"/>
      <c r="C96" s="219">
        <v>2</v>
      </c>
      <c r="D96" s="219" t="s">
        <v>51</v>
      </c>
      <c r="E96" s="219" t="s">
        <v>104</v>
      </c>
      <c r="F96" s="219"/>
      <c r="G96" s="219"/>
      <c r="H96" s="219"/>
      <c r="I96" s="219"/>
      <c r="J96" s="219"/>
    </row>
    <row r="97" spans="1:10" x14ac:dyDescent="0.2">
      <c r="A97" s="219"/>
      <c r="B97" s="219"/>
      <c r="C97" s="219">
        <v>3</v>
      </c>
      <c r="D97" s="219" t="s">
        <v>320</v>
      </c>
      <c r="E97" s="219"/>
      <c r="F97" s="219"/>
      <c r="G97" s="219"/>
      <c r="H97" s="219"/>
      <c r="I97" s="219"/>
      <c r="J97" s="219"/>
    </row>
    <row r="98" spans="1:10" x14ac:dyDescent="0.2">
      <c r="A98" s="219"/>
      <c r="B98" s="219"/>
      <c r="C98" s="219"/>
      <c r="D98" s="219"/>
      <c r="E98" s="219"/>
      <c r="F98" s="219"/>
      <c r="G98" s="219"/>
      <c r="H98" s="219"/>
      <c r="I98" s="219"/>
      <c r="J98" s="219"/>
    </row>
    <row r="99" spans="1:10" x14ac:dyDescent="0.2">
      <c r="A99" s="219"/>
      <c r="B99" s="219"/>
      <c r="C99" s="219"/>
      <c r="D99" s="219"/>
      <c r="E99" s="219"/>
      <c r="F99" s="219"/>
      <c r="G99" s="219"/>
      <c r="H99" s="219"/>
      <c r="I99" s="219"/>
      <c r="J99" s="219"/>
    </row>
    <row r="100" spans="1:10" x14ac:dyDescent="0.2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</row>
    <row r="101" spans="1:10" x14ac:dyDescent="0.2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</row>
    <row r="102" spans="1:10" x14ac:dyDescent="0.2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</row>
    <row r="103" spans="1:10" x14ac:dyDescent="0.2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</row>
    <row r="104" spans="1:10" x14ac:dyDescent="0.2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</row>
    <row r="105" spans="1:10" x14ac:dyDescent="0.2">
      <c r="A105" s="219"/>
      <c r="B105" s="219"/>
      <c r="C105" s="219" t="s">
        <v>77</v>
      </c>
      <c r="D105" s="219" t="s">
        <v>42</v>
      </c>
      <c r="E105" s="221">
        <v>1</v>
      </c>
      <c r="F105" s="221">
        <v>2</v>
      </c>
      <c r="G105" s="221">
        <v>3</v>
      </c>
      <c r="H105" s="219"/>
      <c r="I105" s="219"/>
      <c r="J105" s="219"/>
    </row>
    <row r="106" spans="1:10" x14ac:dyDescent="0.2">
      <c r="A106" s="219"/>
      <c r="B106" s="219"/>
      <c r="C106" s="219">
        <v>1</v>
      </c>
      <c r="D106" s="219" t="s">
        <v>19</v>
      </c>
      <c r="E106" s="222"/>
      <c r="F106" s="222"/>
      <c r="G106" s="223" t="s">
        <v>412</v>
      </c>
      <c r="H106" s="219"/>
      <c r="I106" s="219"/>
      <c r="J106" s="219"/>
    </row>
    <row r="107" spans="1:10" x14ac:dyDescent="0.2">
      <c r="A107" s="219"/>
      <c r="B107" s="219"/>
      <c r="C107" s="219">
        <v>2</v>
      </c>
      <c r="D107" s="219" t="s">
        <v>18</v>
      </c>
      <c r="E107" s="222"/>
      <c r="F107" s="222"/>
      <c r="G107" s="222" t="s">
        <v>413</v>
      </c>
      <c r="H107" s="219"/>
      <c r="I107" s="219"/>
      <c r="J107" s="219"/>
    </row>
    <row r="108" spans="1:10" x14ac:dyDescent="0.2">
      <c r="A108" s="219"/>
      <c r="B108" s="219"/>
      <c r="C108" s="219">
        <v>3</v>
      </c>
      <c r="D108" s="219" t="s">
        <v>71</v>
      </c>
      <c r="E108" s="223" t="s">
        <v>397</v>
      </c>
      <c r="F108" s="222" t="s">
        <v>411</v>
      </c>
      <c r="G108" s="222"/>
      <c r="H108" s="219"/>
      <c r="I108" s="219"/>
      <c r="J108" s="219"/>
    </row>
    <row r="109" spans="1:10" x14ac:dyDescent="0.2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</row>
    <row r="110" spans="1:10" x14ac:dyDescent="0.2">
      <c r="A110" s="219"/>
      <c r="B110" s="219"/>
      <c r="C110" s="219" t="s">
        <v>78</v>
      </c>
      <c r="D110" s="219" t="s">
        <v>42</v>
      </c>
      <c r="E110" s="221">
        <v>1</v>
      </c>
      <c r="F110" s="221">
        <v>2</v>
      </c>
      <c r="G110" s="221">
        <v>3</v>
      </c>
      <c r="H110" s="219"/>
      <c r="I110" s="219"/>
      <c r="J110" s="219"/>
    </row>
    <row r="111" spans="1:10" x14ac:dyDescent="0.2">
      <c r="A111" s="219"/>
      <c r="B111" s="219"/>
      <c r="C111" s="219">
        <v>1</v>
      </c>
      <c r="D111" s="219" t="s">
        <v>20</v>
      </c>
      <c r="E111" s="222"/>
      <c r="F111" s="222"/>
      <c r="G111" s="222" t="s">
        <v>411</v>
      </c>
      <c r="H111" s="219"/>
      <c r="I111" s="219"/>
      <c r="J111" s="219"/>
    </row>
    <row r="112" spans="1:10" x14ac:dyDescent="0.2">
      <c r="A112" s="219"/>
      <c r="B112" s="219"/>
      <c r="C112" s="219">
        <v>2</v>
      </c>
      <c r="D112" s="219" t="s">
        <v>74</v>
      </c>
      <c r="E112" s="222"/>
      <c r="F112" s="222"/>
      <c r="G112" s="223" t="s">
        <v>397</v>
      </c>
      <c r="H112" s="219"/>
      <c r="I112" s="219"/>
      <c r="J112" s="219"/>
    </row>
    <row r="113" spans="1:10" x14ac:dyDescent="0.2">
      <c r="A113" s="219"/>
      <c r="B113" s="219"/>
      <c r="C113" s="219">
        <v>3</v>
      </c>
      <c r="D113" s="219" t="s">
        <v>70</v>
      </c>
      <c r="E113" s="222" t="s">
        <v>413</v>
      </c>
      <c r="F113" s="223" t="s">
        <v>412</v>
      </c>
      <c r="G113" s="222"/>
      <c r="H113" s="219"/>
      <c r="I113" s="219"/>
      <c r="J113" s="219"/>
    </row>
    <row r="114" spans="1:10" x14ac:dyDescent="0.2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</row>
    <row r="115" spans="1:10" x14ac:dyDescent="0.2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</row>
    <row r="116" spans="1:10" x14ac:dyDescent="0.2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</row>
    <row r="117" spans="1:10" x14ac:dyDescent="0.2">
      <c r="A117" s="219"/>
      <c r="B117" s="219"/>
      <c r="C117" s="219" t="s">
        <v>77</v>
      </c>
      <c r="D117" s="219" t="s">
        <v>240</v>
      </c>
      <c r="E117" s="221">
        <v>1</v>
      </c>
      <c r="F117" s="221">
        <v>2</v>
      </c>
      <c r="G117" s="221"/>
      <c r="H117" s="221"/>
      <c r="I117" s="221">
        <v>3</v>
      </c>
      <c r="J117" s="219"/>
    </row>
    <row r="118" spans="1:10" x14ac:dyDescent="0.2">
      <c r="A118" s="219"/>
      <c r="B118" s="219"/>
      <c r="C118" s="219">
        <v>1</v>
      </c>
      <c r="D118" s="219" t="s">
        <v>22</v>
      </c>
      <c r="E118" s="219"/>
      <c r="F118" s="219"/>
      <c r="G118" s="219"/>
      <c r="H118" s="219"/>
      <c r="I118" s="219"/>
      <c r="J118" s="219"/>
    </row>
    <row r="119" spans="1:10" x14ac:dyDescent="0.2">
      <c r="A119" s="219"/>
      <c r="B119" s="219"/>
      <c r="C119" s="219">
        <v>2</v>
      </c>
      <c r="D119" s="219" t="s">
        <v>24</v>
      </c>
      <c r="E119" s="219" t="s">
        <v>104</v>
      </c>
      <c r="F119" s="219"/>
      <c r="G119" s="219"/>
      <c r="H119" s="219"/>
      <c r="I119" s="219"/>
      <c r="J119" s="219"/>
    </row>
    <row r="120" spans="1:10" x14ac:dyDescent="0.2">
      <c r="A120" s="219"/>
      <c r="B120" s="219"/>
      <c r="C120" s="219">
        <v>3</v>
      </c>
      <c r="D120" s="219" t="s">
        <v>50</v>
      </c>
      <c r="E120" s="219"/>
      <c r="F120" s="219"/>
      <c r="G120" s="219"/>
      <c r="H120" s="219"/>
      <c r="I120" s="219"/>
      <c r="J120" s="219"/>
    </row>
    <row r="121" spans="1:10" x14ac:dyDescent="0.2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</row>
    <row r="122" spans="1:10" x14ac:dyDescent="0.2">
      <c r="A122" s="219"/>
      <c r="B122" s="219"/>
      <c r="C122" s="219" t="s">
        <v>78</v>
      </c>
      <c r="D122" s="219" t="s">
        <v>240</v>
      </c>
      <c r="E122" s="221">
        <v>1</v>
      </c>
      <c r="F122" s="221">
        <v>2</v>
      </c>
      <c r="G122" s="221"/>
      <c r="H122" s="221"/>
      <c r="I122" s="221">
        <v>3</v>
      </c>
      <c r="J122" s="219"/>
    </row>
    <row r="123" spans="1:10" x14ac:dyDescent="0.2">
      <c r="A123" s="219"/>
      <c r="B123" s="219"/>
      <c r="C123" s="219">
        <v>1</v>
      </c>
      <c r="D123" s="219" t="s">
        <v>23</v>
      </c>
      <c r="E123" s="219"/>
      <c r="F123" s="219"/>
      <c r="G123" s="219"/>
      <c r="H123" s="219"/>
      <c r="I123" s="219"/>
      <c r="J123" s="219"/>
    </row>
    <row r="124" spans="1:10" x14ac:dyDescent="0.2">
      <c r="A124" s="219"/>
      <c r="B124" s="219"/>
      <c r="C124" s="219">
        <v>2</v>
      </c>
      <c r="D124" s="219" t="s">
        <v>53</v>
      </c>
      <c r="E124" s="219" t="s">
        <v>104</v>
      </c>
      <c r="F124" s="219"/>
      <c r="G124" s="219"/>
      <c r="H124" s="219"/>
      <c r="I124" s="219"/>
      <c r="J124" s="219"/>
    </row>
    <row r="125" spans="1:10" x14ac:dyDescent="0.2">
      <c r="A125" s="219"/>
      <c r="B125" s="219"/>
      <c r="C125" s="219">
        <v>3</v>
      </c>
      <c r="D125" s="219"/>
      <c r="E125" s="219"/>
      <c r="F125" s="219"/>
      <c r="G125" s="219"/>
      <c r="H125" s="219"/>
      <c r="I125" s="219"/>
      <c r="J125" s="219"/>
    </row>
    <row r="126" spans="1:10" x14ac:dyDescent="0.2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</row>
    <row r="127" spans="1:10" x14ac:dyDescent="0.2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</row>
    <row r="128" spans="1:10" x14ac:dyDescent="0.2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</row>
    <row r="129" spans="1:10" x14ac:dyDescent="0.2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</row>
    <row r="130" spans="1:10" x14ac:dyDescent="0.2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</row>
    <row r="131" spans="1:10" x14ac:dyDescent="0.2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</row>
    <row r="132" spans="1:10" x14ac:dyDescent="0.2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</row>
    <row r="133" spans="1:10" x14ac:dyDescent="0.2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</row>
    <row r="134" spans="1:10" x14ac:dyDescent="0.2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</row>
    <row r="135" spans="1:10" x14ac:dyDescent="0.2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</row>
    <row r="136" spans="1:10" x14ac:dyDescent="0.2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</row>
    <row r="137" spans="1:10" x14ac:dyDescent="0.2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</row>
    <row r="138" spans="1:10" x14ac:dyDescent="0.2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</row>
    <row r="139" spans="1:10" x14ac:dyDescent="0.2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</row>
    <row r="140" spans="1:10" x14ac:dyDescent="0.2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</row>
    <row r="141" spans="1:10" x14ac:dyDescent="0.2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</row>
    <row r="142" spans="1:10" x14ac:dyDescent="0.2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</row>
    <row r="143" spans="1:10" x14ac:dyDescent="0.2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</row>
    <row r="144" spans="1:10" x14ac:dyDescent="0.2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</row>
    <row r="145" spans="1:10" x14ac:dyDescent="0.2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</row>
    <row r="146" spans="1:10" x14ac:dyDescent="0.2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</row>
    <row r="147" spans="1:10" x14ac:dyDescent="0.2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</row>
    <row r="148" spans="1:10" x14ac:dyDescent="0.2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</row>
    <row r="149" spans="1:10" x14ac:dyDescent="0.2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</row>
    <row r="150" spans="1:10" x14ac:dyDescent="0.2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</row>
    <row r="151" spans="1:10" x14ac:dyDescent="0.2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</row>
    <row r="152" spans="1:10" x14ac:dyDescent="0.2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</row>
    <row r="153" spans="1:10" x14ac:dyDescent="0.2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</row>
    <row r="154" spans="1:10" x14ac:dyDescent="0.2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</row>
    <row r="155" spans="1:10" x14ac:dyDescent="0.2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</row>
    <row r="156" spans="1:10" x14ac:dyDescent="0.2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</row>
    <row r="157" spans="1:10" x14ac:dyDescent="0.2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</row>
    <row r="158" spans="1:10" x14ac:dyDescent="0.2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</row>
    <row r="159" spans="1:10" x14ac:dyDescent="0.2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</row>
    <row r="160" spans="1:10" x14ac:dyDescent="0.2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</row>
    <row r="161" spans="1:10" x14ac:dyDescent="0.2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</row>
    <row r="162" spans="1:10" x14ac:dyDescent="0.2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</row>
    <row r="163" spans="1:10" x14ac:dyDescent="0.2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</row>
    <row r="164" spans="1:10" x14ac:dyDescent="0.2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</row>
    <row r="165" spans="1:10" x14ac:dyDescent="0.2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</row>
    <row r="166" spans="1:10" x14ac:dyDescent="0.2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</row>
    <row r="167" spans="1:10" x14ac:dyDescent="0.2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</row>
    <row r="168" spans="1:10" x14ac:dyDescent="0.2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</row>
    <row r="169" spans="1:10" x14ac:dyDescent="0.2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</row>
  </sheetData>
  <mergeCells count="43">
    <mergeCell ref="AC3:AF3"/>
    <mergeCell ref="A1:X1"/>
    <mergeCell ref="I3:K3"/>
    <mergeCell ref="I20:K20"/>
    <mergeCell ref="I36:K36"/>
    <mergeCell ref="C3:F3"/>
    <mergeCell ref="O3:R3"/>
    <mergeCell ref="G6:G16"/>
    <mergeCell ref="M6:M16"/>
    <mergeCell ref="C36:F36"/>
    <mergeCell ref="O36:R36"/>
    <mergeCell ref="U36:X36"/>
    <mergeCell ref="Y36:AB36"/>
    <mergeCell ref="AC36:AF36"/>
    <mergeCell ref="AC20:AF20"/>
    <mergeCell ref="C20:F20"/>
    <mergeCell ref="A6:A16"/>
    <mergeCell ref="A23:A34"/>
    <mergeCell ref="A39:A53"/>
    <mergeCell ref="B2:F2"/>
    <mergeCell ref="Y3:AB3"/>
    <mergeCell ref="U3:X3"/>
    <mergeCell ref="O20:R20"/>
    <mergeCell ref="U20:X20"/>
    <mergeCell ref="Y20:AB20"/>
    <mergeCell ref="T35:X35"/>
    <mergeCell ref="G19:L19"/>
    <mergeCell ref="S5:S15"/>
    <mergeCell ref="G2:L2"/>
    <mergeCell ref="M2:R2"/>
    <mergeCell ref="S2:X2"/>
    <mergeCell ref="G23:G34"/>
    <mergeCell ref="S23:S34"/>
    <mergeCell ref="T19:X19"/>
    <mergeCell ref="G39:G53"/>
    <mergeCell ref="M39:M53"/>
    <mergeCell ref="S39:S53"/>
    <mergeCell ref="B19:F19"/>
    <mergeCell ref="N19:R19"/>
    <mergeCell ref="N35:R35"/>
    <mergeCell ref="G35:L35"/>
    <mergeCell ref="B35:F35"/>
    <mergeCell ref="M23:M34"/>
  </mergeCells>
  <phoneticPr fontId="19" type="noConversion"/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4"/>
  <sheetViews>
    <sheetView zoomScale="133" zoomScaleNormal="90" workbookViewId="0">
      <selection activeCell="B32" sqref="B32"/>
    </sheetView>
  </sheetViews>
  <sheetFormatPr baseColWidth="10" defaultColWidth="10.6640625" defaultRowHeight="16" x14ac:dyDescent="0.2"/>
  <cols>
    <col min="1" max="1" width="6.1640625" bestFit="1" customWidth="1"/>
    <col min="2" max="2" width="7" bestFit="1" customWidth="1"/>
    <col min="3" max="3" width="11.5" bestFit="1" customWidth="1"/>
    <col min="4" max="4" width="6.83203125" bestFit="1" customWidth="1"/>
    <col min="5" max="5" width="6.83203125" customWidth="1"/>
    <col min="6" max="6" width="48.33203125" style="126" bestFit="1" customWidth="1"/>
    <col min="7" max="7" width="5.1640625" style="114" bestFit="1" customWidth="1"/>
    <col min="8" max="8" width="3.1640625" bestFit="1" customWidth="1"/>
    <col min="9" max="9" width="4.33203125" style="114" bestFit="1" customWidth="1"/>
    <col min="10" max="10" width="51" style="126" bestFit="1" customWidth="1"/>
    <col min="11" max="11" width="6.1640625" bestFit="1" customWidth="1"/>
    <col min="12" max="12" width="4.1640625" bestFit="1" customWidth="1"/>
    <col min="13" max="14" width="6" bestFit="1" customWidth="1"/>
    <col min="15" max="15" width="5.83203125" bestFit="1" customWidth="1"/>
    <col min="16" max="16" width="5.1640625" bestFit="1" customWidth="1"/>
  </cols>
  <sheetData>
    <row r="1" spans="1:19" ht="39" customHeight="1" x14ac:dyDescent="0.35">
      <c r="A1" s="181" t="s">
        <v>392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9" ht="16" customHeight="1" x14ac:dyDescent="0.2">
      <c r="A2" s="66" t="s">
        <v>112</v>
      </c>
      <c r="B2" s="180" t="s">
        <v>114</v>
      </c>
      <c r="C2" s="186" t="s">
        <v>393</v>
      </c>
      <c r="D2" s="187" t="s">
        <v>394</v>
      </c>
      <c r="E2" s="187" t="s">
        <v>395</v>
      </c>
      <c r="F2" s="182" t="s">
        <v>115</v>
      </c>
      <c r="G2" s="129"/>
      <c r="H2" s="182" t="s">
        <v>116</v>
      </c>
      <c r="I2" s="129"/>
      <c r="J2" s="182" t="s">
        <v>117</v>
      </c>
      <c r="K2" s="182" t="s">
        <v>118</v>
      </c>
      <c r="L2" s="184"/>
      <c r="M2" s="182" t="s">
        <v>119</v>
      </c>
      <c r="N2" s="182" t="s">
        <v>120</v>
      </c>
      <c r="O2" s="180" t="s">
        <v>121</v>
      </c>
      <c r="P2" s="180" t="s">
        <v>122</v>
      </c>
    </row>
    <row r="3" spans="1:19" ht="16" customHeight="1" x14ac:dyDescent="0.2">
      <c r="A3" s="66" t="s">
        <v>113</v>
      </c>
      <c r="B3" s="180"/>
      <c r="C3" s="186"/>
      <c r="D3" s="188"/>
      <c r="E3" s="188"/>
      <c r="F3" s="183"/>
      <c r="G3" s="130" t="s">
        <v>440</v>
      </c>
      <c r="H3" s="183"/>
      <c r="I3" s="130" t="s">
        <v>440</v>
      </c>
      <c r="J3" s="183"/>
      <c r="K3" s="183"/>
      <c r="L3" s="185"/>
      <c r="M3" s="183"/>
      <c r="N3" s="183"/>
      <c r="O3" s="180"/>
      <c r="P3" s="180"/>
    </row>
    <row r="4" spans="1:19" x14ac:dyDescent="0.2">
      <c r="A4" s="67">
        <v>1</v>
      </c>
      <c r="B4" s="67" t="s">
        <v>124</v>
      </c>
      <c r="C4" s="69">
        <v>44085</v>
      </c>
      <c r="D4" s="70">
        <v>3</v>
      </c>
      <c r="E4" s="127">
        <v>0.4375</v>
      </c>
      <c r="F4" s="125" t="s">
        <v>125</v>
      </c>
      <c r="G4" s="131">
        <v>0</v>
      </c>
      <c r="H4" s="67" t="s">
        <v>116</v>
      </c>
      <c r="I4" s="133">
        <v>2</v>
      </c>
      <c r="J4" s="132" t="s">
        <v>396</v>
      </c>
      <c r="K4" s="67">
        <v>0</v>
      </c>
      <c r="L4" s="67" t="s">
        <v>126</v>
      </c>
      <c r="M4" s="67">
        <v>2</v>
      </c>
      <c r="N4" s="67">
        <v>0</v>
      </c>
      <c r="O4" s="70"/>
      <c r="P4" s="67" t="s">
        <v>126</v>
      </c>
      <c r="Q4" s="31"/>
      <c r="R4" s="30" t="s">
        <v>127</v>
      </c>
      <c r="S4" s="31"/>
    </row>
    <row r="5" spans="1:19" x14ac:dyDescent="0.2">
      <c r="A5" s="67">
        <v>2</v>
      </c>
      <c r="B5" s="67" t="s">
        <v>124</v>
      </c>
      <c r="C5" s="69">
        <v>44085</v>
      </c>
      <c r="D5" s="70">
        <v>4</v>
      </c>
      <c r="E5" s="127">
        <v>0.40625</v>
      </c>
      <c r="F5" s="132" t="s">
        <v>128</v>
      </c>
      <c r="G5" s="133">
        <v>2</v>
      </c>
      <c r="H5" s="67" t="s">
        <v>116</v>
      </c>
      <c r="I5" s="131">
        <v>0</v>
      </c>
      <c r="J5" s="125" t="s">
        <v>129</v>
      </c>
      <c r="K5" s="67">
        <v>2</v>
      </c>
      <c r="L5" s="67" t="s">
        <v>126</v>
      </c>
      <c r="M5" s="67">
        <v>0</v>
      </c>
      <c r="N5" s="67">
        <v>0</v>
      </c>
      <c r="O5" s="70"/>
      <c r="P5" s="67" t="s">
        <v>126</v>
      </c>
      <c r="Q5" s="31"/>
      <c r="R5" s="31"/>
      <c r="S5" s="31"/>
    </row>
    <row r="6" spans="1:19" x14ac:dyDescent="0.2">
      <c r="A6" s="67">
        <v>3</v>
      </c>
      <c r="B6" s="67" t="s">
        <v>124</v>
      </c>
      <c r="C6" s="69">
        <v>44085</v>
      </c>
      <c r="D6" s="70">
        <v>3</v>
      </c>
      <c r="E6" s="127">
        <v>0.375</v>
      </c>
      <c r="F6" s="125" t="s">
        <v>401</v>
      </c>
      <c r="G6" s="131">
        <v>0</v>
      </c>
      <c r="H6" s="67" t="s">
        <v>116</v>
      </c>
      <c r="I6" s="133">
        <v>2</v>
      </c>
      <c r="J6" s="132" t="s">
        <v>131</v>
      </c>
      <c r="K6" s="67">
        <v>1</v>
      </c>
      <c r="L6" s="67" t="s">
        <v>126</v>
      </c>
      <c r="M6" s="67">
        <v>2</v>
      </c>
      <c r="N6" s="67">
        <v>0</v>
      </c>
      <c r="O6" s="70"/>
      <c r="P6" s="67" t="s">
        <v>126</v>
      </c>
      <c r="Q6" s="31"/>
      <c r="R6" s="31"/>
      <c r="S6" s="31"/>
    </row>
    <row r="7" spans="1:19" x14ac:dyDescent="0.2">
      <c r="A7" s="67">
        <v>4</v>
      </c>
      <c r="B7" s="67" t="s">
        <v>124</v>
      </c>
      <c r="C7" s="69">
        <v>44085</v>
      </c>
      <c r="D7" s="70">
        <v>2</v>
      </c>
      <c r="E7" s="127">
        <v>0.40625</v>
      </c>
      <c r="F7" s="125" t="s">
        <v>132</v>
      </c>
      <c r="G7" s="131">
        <v>0</v>
      </c>
      <c r="H7" s="67" t="s">
        <v>116</v>
      </c>
      <c r="I7" s="133">
        <v>2</v>
      </c>
      <c r="J7" s="132" t="s">
        <v>133</v>
      </c>
      <c r="K7" s="67">
        <v>0</v>
      </c>
      <c r="L7" s="67" t="s">
        <v>126</v>
      </c>
      <c r="M7" s="67">
        <v>2</v>
      </c>
      <c r="N7" s="67">
        <v>0</v>
      </c>
      <c r="O7" s="70"/>
      <c r="P7" s="67" t="s">
        <v>126</v>
      </c>
      <c r="Q7" s="31"/>
      <c r="R7" s="31"/>
      <c r="S7" s="31"/>
    </row>
    <row r="8" spans="1:19" x14ac:dyDescent="0.2">
      <c r="A8" s="67">
        <v>5</v>
      </c>
      <c r="B8" s="67" t="s">
        <v>124</v>
      </c>
      <c r="C8" s="69">
        <v>44085</v>
      </c>
      <c r="D8" s="70">
        <v>2</v>
      </c>
      <c r="E8" s="127">
        <v>0.4375</v>
      </c>
      <c r="F8" s="125" t="s">
        <v>134</v>
      </c>
      <c r="G8" s="131">
        <v>1</v>
      </c>
      <c r="H8" s="67" t="s">
        <v>116</v>
      </c>
      <c r="I8" s="133">
        <v>2</v>
      </c>
      <c r="J8" s="132" t="s">
        <v>135</v>
      </c>
      <c r="K8" s="67">
        <v>2</v>
      </c>
      <c r="L8" s="67" t="s">
        <v>126</v>
      </c>
      <c r="M8" s="67">
        <v>0</v>
      </c>
      <c r="N8" s="67">
        <v>0</v>
      </c>
      <c r="O8" s="70"/>
      <c r="P8" s="67" t="s">
        <v>126</v>
      </c>
      <c r="Q8" s="31"/>
      <c r="R8" s="31"/>
      <c r="S8" s="31"/>
    </row>
    <row r="9" spans="1:19" x14ac:dyDescent="0.2">
      <c r="A9" s="67">
        <v>6</v>
      </c>
      <c r="B9" s="67" t="s">
        <v>124</v>
      </c>
      <c r="C9" s="69">
        <v>44085</v>
      </c>
      <c r="D9" s="70">
        <v>4</v>
      </c>
      <c r="E9" s="127">
        <v>0.4375</v>
      </c>
      <c r="F9" s="125" t="s">
        <v>136</v>
      </c>
      <c r="G9" s="131">
        <v>0</v>
      </c>
      <c r="H9" s="67" t="s">
        <v>116</v>
      </c>
      <c r="I9" s="133">
        <v>2</v>
      </c>
      <c r="J9" s="132" t="s">
        <v>137</v>
      </c>
      <c r="K9" s="67">
        <v>1</v>
      </c>
      <c r="L9" s="67" t="s">
        <v>126</v>
      </c>
      <c r="M9" s="67">
        <v>2</v>
      </c>
      <c r="N9" s="67">
        <v>0</v>
      </c>
      <c r="O9" s="70"/>
      <c r="P9" s="67" t="s">
        <v>126</v>
      </c>
      <c r="Q9" s="31"/>
      <c r="R9" s="31"/>
      <c r="S9" s="31"/>
    </row>
    <row r="10" spans="1:19" x14ac:dyDescent="0.2">
      <c r="A10" s="67">
        <v>7</v>
      </c>
      <c r="B10" s="67" t="s">
        <v>124</v>
      </c>
      <c r="C10" s="69">
        <v>44085</v>
      </c>
      <c r="D10" s="70">
        <v>3</v>
      </c>
      <c r="E10" s="127">
        <v>0.40625</v>
      </c>
      <c r="F10" s="125" t="s">
        <v>138</v>
      </c>
      <c r="G10" s="131">
        <v>0</v>
      </c>
      <c r="H10" s="67" t="s">
        <v>116</v>
      </c>
      <c r="I10" s="133">
        <v>2</v>
      </c>
      <c r="J10" s="132" t="s">
        <v>139</v>
      </c>
      <c r="K10" s="67">
        <v>0</v>
      </c>
      <c r="L10" s="67" t="s">
        <v>126</v>
      </c>
      <c r="M10" s="67">
        <v>2</v>
      </c>
      <c r="N10" s="67">
        <v>0</v>
      </c>
      <c r="O10" s="70"/>
      <c r="P10" s="67" t="s">
        <v>126</v>
      </c>
      <c r="Q10" s="31"/>
      <c r="R10" s="31"/>
      <c r="S10" s="31"/>
    </row>
    <row r="11" spans="1:19" x14ac:dyDescent="0.2">
      <c r="A11" s="67">
        <v>8</v>
      </c>
      <c r="B11" s="67" t="s">
        <v>124</v>
      </c>
      <c r="C11" s="69">
        <v>44085</v>
      </c>
      <c r="D11" s="70">
        <v>4</v>
      </c>
      <c r="E11" s="127">
        <v>0.46875</v>
      </c>
      <c r="F11" s="125" t="s">
        <v>140</v>
      </c>
      <c r="G11" s="131">
        <v>0</v>
      </c>
      <c r="H11" s="67" t="s">
        <v>116</v>
      </c>
      <c r="I11" s="133">
        <v>2</v>
      </c>
      <c r="J11" s="132" t="s">
        <v>141</v>
      </c>
      <c r="K11" s="67">
        <v>0</v>
      </c>
      <c r="L11" s="67" t="s">
        <v>126</v>
      </c>
      <c r="M11" s="67">
        <v>2</v>
      </c>
      <c r="N11" s="67">
        <v>0</v>
      </c>
      <c r="O11" s="70"/>
      <c r="P11" s="67" t="s">
        <v>126</v>
      </c>
      <c r="Q11" s="31"/>
      <c r="R11" s="31"/>
      <c r="S11" s="31"/>
    </row>
    <row r="12" spans="1:19" x14ac:dyDescent="0.2">
      <c r="A12" s="67">
        <v>9</v>
      </c>
      <c r="B12" s="67" t="s">
        <v>142</v>
      </c>
      <c r="C12" s="69">
        <v>44085</v>
      </c>
      <c r="D12" s="70">
        <v>1</v>
      </c>
      <c r="E12" s="127">
        <v>0.5625</v>
      </c>
      <c r="F12" s="125" t="s">
        <v>396</v>
      </c>
      <c r="G12" s="131">
        <v>0</v>
      </c>
      <c r="H12" s="67" t="s">
        <v>116</v>
      </c>
      <c r="I12" s="133">
        <v>2</v>
      </c>
      <c r="J12" s="132" t="s">
        <v>128</v>
      </c>
      <c r="K12" s="67">
        <v>0</v>
      </c>
      <c r="L12" s="67" t="s">
        <v>126</v>
      </c>
      <c r="M12" s="70">
        <v>2</v>
      </c>
      <c r="N12" s="67">
        <v>0</v>
      </c>
      <c r="O12" s="70"/>
      <c r="P12" s="67" t="s">
        <v>126</v>
      </c>
      <c r="Q12" s="31"/>
      <c r="R12" s="31"/>
      <c r="S12" s="31"/>
    </row>
    <row r="13" spans="1:19" x14ac:dyDescent="0.2">
      <c r="A13" s="67">
        <v>10</v>
      </c>
      <c r="B13" s="67" t="s">
        <v>142</v>
      </c>
      <c r="C13" s="69">
        <v>44085</v>
      </c>
      <c r="D13" s="70">
        <v>1</v>
      </c>
      <c r="E13" s="127">
        <v>0.53125</v>
      </c>
      <c r="F13" s="132" t="s">
        <v>131</v>
      </c>
      <c r="G13" s="133">
        <v>2</v>
      </c>
      <c r="H13" s="67" t="s">
        <v>116</v>
      </c>
      <c r="I13" s="131">
        <v>1</v>
      </c>
      <c r="J13" s="125" t="s">
        <v>133</v>
      </c>
      <c r="K13" s="67">
        <v>2</v>
      </c>
      <c r="L13" s="67" t="s">
        <v>126</v>
      </c>
      <c r="M13" s="67">
        <v>1</v>
      </c>
      <c r="N13" s="67">
        <v>0</v>
      </c>
      <c r="O13" s="70"/>
      <c r="P13" s="67" t="s">
        <v>126</v>
      </c>
      <c r="Q13" s="31"/>
      <c r="R13" s="31"/>
      <c r="S13" s="31"/>
    </row>
    <row r="14" spans="1:19" x14ac:dyDescent="0.2">
      <c r="A14" s="67">
        <v>11</v>
      </c>
      <c r="B14" s="67" t="s">
        <v>142</v>
      </c>
      <c r="C14" s="69">
        <v>44085</v>
      </c>
      <c r="D14" s="67">
        <v>2</v>
      </c>
      <c r="E14" s="71">
        <v>0.5625</v>
      </c>
      <c r="F14" s="132" t="s">
        <v>134</v>
      </c>
      <c r="G14" s="133">
        <v>2</v>
      </c>
      <c r="H14" s="67" t="s">
        <v>116</v>
      </c>
      <c r="I14" s="131">
        <v>1</v>
      </c>
      <c r="J14" s="125" t="s">
        <v>137</v>
      </c>
      <c r="K14" s="70"/>
      <c r="L14" s="67" t="s">
        <v>126</v>
      </c>
      <c r="M14" s="70"/>
      <c r="N14" s="67">
        <v>0</v>
      </c>
      <c r="O14" s="70"/>
      <c r="P14" s="67" t="s">
        <v>126</v>
      </c>
      <c r="Q14" s="31"/>
      <c r="R14" s="31"/>
      <c r="S14" s="31"/>
    </row>
    <row r="15" spans="1:19" x14ac:dyDescent="0.2">
      <c r="A15" s="67">
        <v>12</v>
      </c>
      <c r="B15" s="67" t="s">
        <v>142</v>
      </c>
      <c r="C15" s="69">
        <v>44085</v>
      </c>
      <c r="D15" s="67">
        <v>2</v>
      </c>
      <c r="E15" s="71">
        <v>0.59375</v>
      </c>
      <c r="F15" s="132" t="s">
        <v>403</v>
      </c>
      <c r="G15" s="133">
        <v>2</v>
      </c>
      <c r="H15" s="67" t="s">
        <v>116</v>
      </c>
      <c r="I15" s="131">
        <v>0</v>
      </c>
      <c r="J15" s="125" t="s">
        <v>141</v>
      </c>
      <c r="K15" s="70"/>
      <c r="L15" s="67" t="s">
        <v>126</v>
      </c>
      <c r="M15" s="70"/>
      <c r="N15" s="67">
        <v>0</v>
      </c>
      <c r="O15" s="70"/>
      <c r="P15" s="67" t="s">
        <v>126</v>
      </c>
      <c r="Q15" s="31"/>
      <c r="R15" s="31"/>
      <c r="S15" s="31"/>
    </row>
    <row r="16" spans="1:19" x14ac:dyDescent="0.2">
      <c r="A16" s="67">
        <v>13</v>
      </c>
      <c r="B16" s="67">
        <v>13</v>
      </c>
      <c r="C16" s="69">
        <v>44085</v>
      </c>
      <c r="D16" s="67">
        <v>2</v>
      </c>
      <c r="E16" s="71">
        <v>0.625</v>
      </c>
      <c r="F16" s="132" t="s">
        <v>140</v>
      </c>
      <c r="G16" s="131">
        <v>2</v>
      </c>
      <c r="H16" s="67" t="s">
        <v>116</v>
      </c>
      <c r="I16" s="131">
        <v>0</v>
      </c>
      <c r="J16" s="125" t="s">
        <v>138</v>
      </c>
      <c r="K16" s="70"/>
      <c r="L16" s="67" t="s">
        <v>126</v>
      </c>
      <c r="M16" s="70"/>
      <c r="N16" s="67">
        <v>0</v>
      </c>
      <c r="O16" s="70"/>
      <c r="P16" s="67" t="s">
        <v>126</v>
      </c>
      <c r="Q16" s="31"/>
      <c r="R16" s="31"/>
      <c r="S16" s="31"/>
    </row>
    <row r="17" spans="1:19" x14ac:dyDescent="0.2">
      <c r="A17" s="67">
        <v>14</v>
      </c>
      <c r="B17" s="67">
        <v>13</v>
      </c>
      <c r="C17" s="69">
        <v>44085</v>
      </c>
      <c r="D17" s="67">
        <v>1</v>
      </c>
      <c r="E17" s="71">
        <v>0.59375</v>
      </c>
      <c r="F17" s="125" t="s">
        <v>136</v>
      </c>
      <c r="G17" s="131">
        <v>0</v>
      </c>
      <c r="H17" s="67" t="s">
        <v>116</v>
      </c>
      <c r="I17" s="133">
        <v>2</v>
      </c>
      <c r="J17" s="132" t="s">
        <v>135</v>
      </c>
      <c r="K17" s="70"/>
      <c r="L17" s="67" t="s">
        <v>126</v>
      </c>
      <c r="M17" s="70"/>
      <c r="N17" s="67">
        <v>0</v>
      </c>
      <c r="O17" s="70"/>
      <c r="P17" s="67" t="s">
        <v>126</v>
      </c>
      <c r="Q17" s="31"/>
      <c r="R17" s="31"/>
      <c r="S17" s="31"/>
    </row>
    <row r="18" spans="1:19" x14ac:dyDescent="0.2">
      <c r="A18" s="67">
        <v>15</v>
      </c>
      <c r="B18" s="67">
        <v>13</v>
      </c>
      <c r="C18" s="69">
        <v>44085</v>
      </c>
      <c r="D18" s="67">
        <v>1</v>
      </c>
      <c r="E18" s="71">
        <v>0.625</v>
      </c>
      <c r="F18" s="125" t="s">
        <v>132</v>
      </c>
      <c r="G18" s="131">
        <v>0</v>
      </c>
      <c r="H18" s="67" t="s">
        <v>116</v>
      </c>
      <c r="I18" s="133">
        <v>2</v>
      </c>
      <c r="J18" s="132" t="s">
        <v>401</v>
      </c>
      <c r="K18" s="70"/>
      <c r="L18" s="67" t="s">
        <v>126</v>
      </c>
      <c r="M18" s="70"/>
      <c r="N18" s="67">
        <v>0</v>
      </c>
      <c r="O18" s="70"/>
      <c r="P18" s="67" t="s">
        <v>126</v>
      </c>
      <c r="Q18" s="31"/>
      <c r="R18" s="31"/>
      <c r="S18" s="31"/>
    </row>
    <row r="19" spans="1:19" x14ac:dyDescent="0.2">
      <c r="A19" s="67">
        <v>16</v>
      </c>
      <c r="B19" s="67">
        <v>13</v>
      </c>
      <c r="C19" s="69">
        <v>44085</v>
      </c>
      <c r="D19" s="67">
        <v>2</v>
      </c>
      <c r="E19" s="71">
        <v>0.65625</v>
      </c>
      <c r="F19" s="125" t="s">
        <v>129</v>
      </c>
      <c r="G19" s="131">
        <v>0</v>
      </c>
      <c r="H19" s="67" t="s">
        <v>116</v>
      </c>
      <c r="I19" s="134">
        <v>2</v>
      </c>
      <c r="J19" s="132" t="s">
        <v>125</v>
      </c>
      <c r="K19" s="70"/>
      <c r="L19" s="67" t="s">
        <v>126</v>
      </c>
      <c r="M19" s="70"/>
      <c r="N19" s="67">
        <v>0</v>
      </c>
      <c r="O19" s="70"/>
      <c r="P19" s="67" t="s">
        <v>126</v>
      </c>
      <c r="Q19" s="31"/>
      <c r="R19" s="31"/>
      <c r="S19" s="31"/>
    </row>
    <row r="20" spans="1:19" x14ac:dyDescent="0.2">
      <c r="A20" s="67">
        <v>17</v>
      </c>
      <c r="B20" s="67">
        <v>9</v>
      </c>
      <c r="C20" s="69">
        <v>44086</v>
      </c>
      <c r="D20" s="67">
        <v>3</v>
      </c>
      <c r="E20" s="71">
        <v>0.375</v>
      </c>
      <c r="F20" s="125" t="s">
        <v>140</v>
      </c>
      <c r="G20" s="131">
        <v>0</v>
      </c>
      <c r="H20" s="67" t="s">
        <v>116</v>
      </c>
      <c r="I20" s="131">
        <v>2</v>
      </c>
      <c r="J20" s="132" t="s">
        <v>133</v>
      </c>
      <c r="K20" s="70"/>
      <c r="L20" s="67" t="s">
        <v>126</v>
      </c>
      <c r="M20" s="70"/>
      <c r="N20" s="67">
        <v>0</v>
      </c>
      <c r="O20" s="70"/>
      <c r="P20" s="67" t="s">
        <v>126</v>
      </c>
      <c r="Q20" s="31"/>
      <c r="R20" s="31"/>
      <c r="S20" s="31"/>
    </row>
    <row r="21" spans="1:19" x14ac:dyDescent="0.2">
      <c r="A21" s="67">
        <v>18</v>
      </c>
      <c r="B21" s="67">
        <v>9</v>
      </c>
      <c r="C21" s="69">
        <v>44086</v>
      </c>
      <c r="D21" s="67">
        <v>3</v>
      </c>
      <c r="E21" s="71">
        <v>0.40625</v>
      </c>
      <c r="F21" s="125" t="s">
        <v>135</v>
      </c>
      <c r="G21" s="131">
        <v>0</v>
      </c>
      <c r="H21" s="67" t="s">
        <v>116</v>
      </c>
      <c r="I21" s="134">
        <v>2</v>
      </c>
      <c r="J21" s="132" t="s">
        <v>396</v>
      </c>
      <c r="K21" s="70"/>
      <c r="L21" s="67" t="s">
        <v>126</v>
      </c>
      <c r="M21" s="70"/>
      <c r="N21" s="67">
        <v>0</v>
      </c>
      <c r="O21" s="70"/>
      <c r="P21" s="67" t="s">
        <v>126</v>
      </c>
      <c r="Q21" s="31"/>
      <c r="R21" s="31"/>
      <c r="S21" s="31"/>
    </row>
    <row r="22" spans="1:19" x14ac:dyDescent="0.2">
      <c r="A22" s="67">
        <v>19</v>
      </c>
      <c r="B22" s="67">
        <v>9</v>
      </c>
      <c r="C22" s="69">
        <v>44086</v>
      </c>
      <c r="D22" s="67">
        <v>3</v>
      </c>
      <c r="E22" s="71">
        <v>0.4375</v>
      </c>
      <c r="F22" s="132" t="s">
        <v>401</v>
      </c>
      <c r="G22" s="133">
        <v>2</v>
      </c>
      <c r="H22" s="67" t="s">
        <v>116</v>
      </c>
      <c r="I22" s="131">
        <v>0</v>
      </c>
      <c r="J22" s="125" t="s">
        <v>141</v>
      </c>
      <c r="K22" s="70"/>
      <c r="L22" s="67" t="s">
        <v>126</v>
      </c>
      <c r="M22" s="70"/>
      <c r="N22" s="67">
        <v>0</v>
      </c>
      <c r="O22" s="70"/>
      <c r="P22" s="67" t="s">
        <v>126</v>
      </c>
      <c r="Q22" s="31"/>
      <c r="R22" s="31"/>
      <c r="S22" s="31"/>
    </row>
    <row r="23" spans="1:19" x14ac:dyDescent="0.2">
      <c r="A23" s="67">
        <v>20</v>
      </c>
      <c r="B23" s="67">
        <v>9</v>
      </c>
      <c r="C23" s="69">
        <v>44086</v>
      </c>
      <c r="D23" s="67">
        <v>3</v>
      </c>
      <c r="E23" s="71">
        <v>0.46875</v>
      </c>
      <c r="F23" s="132" t="s">
        <v>125</v>
      </c>
      <c r="G23" s="131">
        <v>2</v>
      </c>
      <c r="H23" s="67" t="s">
        <v>116</v>
      </c>
      <c r="I23" s="131">
        <v>1</v>
      </c>
      <c r="J23" s="125" t="s">
        <v>137</v>
      </c>
      <c r="K23" s="70"/>
      <c r="L23" s="67" t="s">
        <v>126</v>
      </c>
      <c r="M23" s="70"/>
      <c r="N23" s="67">
        <v>0</v>
      </c>
      <c r="O23" s="70"/>
      <c r="P23" s="67" t="s">
        <v>126</v>
      </c>
      <c r="Q23" s="31"/>
      <c r="R23" s="31"/>
      <c r="S23" s="31"/>
    </row>
    <row r="24" spans="1:19" x14ac:dyDescent="0.2">
      <c r="A24" s="67">
        <v>21</v>
      </c>
      <c r="B24" s="67" t="s">
        <v>167</v>
      </c>
      <c r="C24" s="69">
        <v>44086</v>
      </c>
      <c r="D24" s="67">
        <v>3</v>
      </c>
      <c r="E24" s="71">
        <v>0.5</v>
      </c>
      <c r="F24" s="132" t="s">
        <v>128</v>
      </c>
      <c r="G24" s="133">
        <v>2</v>
      </c>
      <c r="H24" s="67" t="s">
        <v>116</v>
      </c>
      <c r="I24" s="131">
        <v>1</v>
      </c>
      <c r="J24" s="125" t="s">
        <v>131</v>
      </c>
      <c r="K24" s="70"/>
      <c r="L24" s="67" t="s">
        <v>126</v>
      </c>
      <c r="M24" s="70"/>
      <c r="N24" s="67">
        <v>0</v>
      </c>
      <c r="O24" s="70"/>
      <c r="P24" s="67" t="s">
        <v>126</v>
      </c>
      <c r="Q24" s="31"/>
      <c r="R24" s="31"/>
      <c r="S24" s="31"/>
    </row>
    <row r="25" spans="1:19" x14ac:dyDescent="0.2">
      <c r="A25" s="67">
        <v>22</v>
      </c>
      <c r="B25" s="67" t="s">
        <v>167</v>
      </c>
      <c r="C25" s="69">
        <v>44086</v>
      </c>
      <c r="D25" s="67">
        <v>3</v>
      </c>
      <c r="E25" s="71">
        <v>0.53125</v>
      </c>
      <c r="F25" s="132" t="s">
        <v>134</v>
      </c>
      <c r="G25" s="133">
        <v>2</v>
      </c>
      <c r="H25" s="67" t="s">
        <v>116</v>
      </c>
      <c r="I25" s="131">
        <v>0</v>
      </c>
      <c r="J25" s="125" t="s">
        <v>403</v>
      </c>
      <c r="K25" s="70"/>
      <c r="L25" s="67" t="s">
        <v>126</v>
      </c>
      <c r="M25" s="70"/>
      <c r="N25" s="67">
        <v>0</v>
      </c>
      <c r="O25" s="70"/>
      <c r="P25" s="67" t="s">
        <v>126</v>
      </c>
      <c r="Q25" s="31"/>
      <c r="R25" s="31"/>
      <c r="S25" s="31"/>
    </row>
    <row r="26" spans="1:19" x14ac:dyDescent="0.2">
      <c r="A26" s="67">
        <v>23</v>
      </c>
      <c r="B26" s="67">
        <v>7</v>
      </c>
      <c r="C26" s="69">
        <v>44086</v>
      </c>
      <c r="D26" s="67">
        <v>3</v>
      </c>
      <c r="E26" s="71">
        <v>0.5625</v>
      </c>
      <c r="F26" s="125" t="s">
        <v>133</v>
      </c>
      <c r="G26" s="131">
        <v>0</v>
      </c>
      <c r="H26" s="67" t="s">
        <v>116</v>
      </c>
      <c r="I26" s="133">
        <v>2</v>
      </c>
      <c r="J26" s="132" t="s">
        <v>396</v>
      </c>
      <c r="K26" s="70"/>
      <c r="L26" s="67" t="s">
        <v>126</v>
      </c>
      <c r="M26" s="70"/>
      <c r="N26" s="67">
        <v>0</v>
      </c>
      <c r="O26" s="70"/>
      <c r="P26" s="67" t="s">
        <v>126</v>
      </c>
      <c r="Q26" s="31"/>
      <c r="R26" s="31"/>
      <c r="S26" s="31"/>
    </row>
    <row r="27" spans="1:19" x14ac:dyDescent="0.2">
      <c r="A27" s="67">
        <v>24</v>
      </c>
      <c r="B27" s="67">
        <v>7</v>
      </c>
      <c r="C27" s="69">
        <v>44086</v>
      </c>
      <c r="D27" s="67">
        <v>3</v>
      </c>
      <c r="E27" s="71">
        <v>0.59375</v>
      </c>
      <c r="F27" s="125" t="s">
        <v>401</v>
      </c>
      <c r="G27" s="131">
        <v>0</v>
      </c>
      <c r="H27" s="67" t="s">
        <v>116</v>
      </c>
      <c r="I27" s="133">
        <v>2</v>
      </c>
      <c r="J27" s="132" t="s">
        <v>125</v>
      </c>
      <c r="K27" s="70"/>
      <c r="L27" s="67" t="s">
        <v>126</v>
      </c>
      <c r="M27" s="70"/>
      <c r="N27" s="67">
        <v>0</v>
      </c>
      <c r="O27" s="70"/>
      <c r="P27" s="67" t="s">
        <v>126</v>
      </c>
      <c r="Q27" s="31"/>
      <c r="R27" s="31"/>
      <c r="S27" s="31"/>
    </row>
    <row r="28" spans="1:19" x14ac:dyDescent="0.2">
      <c r="A28" s="67">
        <v>25</v>
      </c>
      <c r="B28" s="67">
        <v>5</v>
      </c>
      <c r="C28" s="69">
        <v>44087</v>
      </c>
      <c r="D28" s="67">
        <v>2</v>
      </c>
      <c r="E28" s="71">
        <v>0.375</v>
      </c>
      <c r="F28" s="125" t="s">
        <v>396</v>
      </c>
      <c r="G28" s="131"/>
      <c r="H28" s="67" t="s">
        <v>116</v>
      </c>
      <c r="I28" s="131"/>
      <c r="J28" s="125" t="s">
        <v>403</v>
      </c>
      <c r="K28" s="70"/>
      <c r="L28" s="67" t="s">
        <v>126</v>
      </c>
      <c r="M28" s="70"/>
      <c r="N28" s="67">
        <v>0</v>
      </c>
      <c r="O28" s="70"/>
      <c r="P28" s="67" t="s">
        <v>126</v>
      </c>
      <c r="Q28" s="31"/>
      <c r="R28" s="31"/>
      <c r="S28" s="31"/>
    </row>
    <row r="29" spans="1:19" x14ac:dyDescent="0.2">
      <c r="A29" s="67">
        <v>26</v>
      </c>
      <c r="B29" s="67">
        <v>5</v>
      </c>
      <c r="C29" s="69">
        <v>44087</v>
      </c>
      <c r="D29" s="67">
        <v>2</v>
      </c>
      <c r="E29" s="71">
        <v>0.40625</v>
      </c>
      <c r="F29" s="125" t="s">
        <v>125</v>
      </c>
      <c r="G29" s="131"/>
      <c r="H29" s="67" t="s">
        <v>116</v>
      </c>
      <c r="I29" s="131"/>
      <c r="J29" s="125" t="s">
        <v>131</v>
      </c>
      <c r="K29" s="70"/>
      <c r="L29" s="67" t="s">
        <v>126</v>
      </c>
      <c r="M29" s="70"/>
      <c r="N29" s="67">
        <v>0</v>
      </c>
      <c r="O29" s="70"/>
      <c r="P29" s="67" t="s">
        <v>126</v>
      </c>
      <c r="Q29" s="31"/>
      <c r="R29" s="31"/>
      <c r="S29" s="31"/>
    </row>
    <row r="30" spans="1:19" s="114" customFormat="1" x14ac:dyDescent="0.2">
      <c r="A30" s="131">
        <v>27</v>
      </c>
      <c r="B30" s="131" t="s">
        <v>180</v>
      </c>
      <c r="C30" s="135">
        <v>44087</v>
      </c>
      <c r="D30" s="131">
        <v>2</v>
      </c>
      <c r="E30" s="136">
        <v>0.4375</v>
      </c>
      <c r="F30" s="128" t="s">
        <v>128</v>
      </c>
      <c r="G30" s="131"/>
      <c r="H30" s="131" t="s">
        <v>116</v>
      </c>
      <c r="I30" s="131"/>
      <c r="J30" s="128" t="s">
        <v>182</v>
      </c>
      <c r="K30" s="137"/>
      <c r="L30" s="131" t="s">
        <v>126</v>
      </c>
      <c r="M30" s="137"/>
      <c r="N30" s="131">
        <v>0</v>
      </c>
      <c r="O30" s="137"/>
      <c r="P30" s="131" t="s">
        <v>126</v>
      </c>
      <c r="Q30" s="138"/>
      <c r="R30" s="138"/>
      <c r="S30" s="138"/>
    </row>
    <row r="31" spans="1:19" x14ac:dyDescent="0.2">
      <c r="A31" s="67">
        <v>28</v>
      </c>
      <c r="B31" s="67" t="s">
        <v>180</v>
      </c>
      <c r="C31" s="69">
        <v>44087</v>
      </c>
      <c r="D31" s="67">
        <v>2</v>
      </c>
      <c r="E31" s="71">
        <v>0.46875</v>
      </c>
      <c r="F31" s="125" t="s">
        <v>134</v>
      </c>
      <c r="G31" s="131"/>
      <c r="H31" s="67" t="s">
        <v>116</v>
      </c>
      <c r="I31" s="131"/>
      <c r="J31" s="125" t="s">
        <v>184</v>
      </c>
      <c r="K31" s="70"/>
      <c r="L31" s="67" t="s">
        <v>126</v>
      </c>
      <c r="M31" s="70"/>
      <c r="N31" s="67">
        <v>0</v>
      </c>
      <c r="O31" s="70"/>
      <c r="P31" s="67" t="s">
        <v>126</v>
      </c>
      <c r="Q31" s="31"/>
      <c r="R31" s="31"/>
      <c r="S31" s="31"/>
    </row>
    <row r="32" spans="1:19" x14ac:dyDescent="0.2">
      <c r="A32" s="67">
        <v>29</v>
      </c>
      <c r="B32" s="68" t="s">
        <v>453</v>
      </c>
      <c r="C32" s="69">
        <v>44087</v>
      </c>
      <c r="D32" s="67">
        <v>2</v>
      </c>
      <c r="E32" s="71">
        <v>0.55208333333333337</v>
      </c>
      <c r="F32" s="125" t="s">
        <v>185</v>
      </c>
      <c r="G32" s="131"/>
      <c r="H32" s="67" t="s">
        <v>116</v>
      </c>
      <c r="I32" s="131"/>
      <c r="J32" s="125" t="s">
        <v>186</v>
      </c>
      <c r="K32" s="70"/>
      <c r="L32" s="67" t="s">
        <v>126</v>
      </c>
      <c r="M32" s="70"/>
      <c r="N32" s="67">
        <v>0</v>
      </c>
      <c r="O32" s="70"/>
      <c r="P32" s="67" t="s">
        <v>126</v>
      </c>
      <c r="Q32" s="31"/>
      <c r="R32" s="31"/>
      <c r="S32" s="31"/>
    </row>
    <row r="33" spans="1:19" x14ac:dyDescent="0.2">
      <c r="A33" s="67">
        <v>30</v>
      </c>
      <c r="B33" s="67" t="s">
        <v>187</v>
      </c>
      <c r="C33" s="69">
        <v>44087</v>
      </c>
      <c r="D33" s="67">
        <v>1</v>
      </c>
      <c r="E33" s="71">
        <v>0.72916666666666663</v>
      </c>
      <c r="F33" s="125" t="s">
        <v>188</v>
      </c>
      <c r="G33" s="131"/>
      <c r="H33" s="67" t="s">
        <v>116</v>
      </c>
      <c r="I33" s="131"/>
      <c r="J33" s="125" t="s">
        <v>189</v>
      </c>
      <c r="K33" s="70"/>
      <c r="L33" s="67" t="s">
        <v>126</v>
      </c>
      <c r="M33" s="70"/>
      <c r="N33" s="67">
        <v>0</v>
      </c>
      <c r="O33" s="70"/>
      <c r="P33" s="67" t="s">
        <v>126</v>
      </c>
      <c r="Q33" s="31"/>
      <c r="R33" s="31"/>
      <c r="S33" s="31"/>
    </row>
    <row r="34" spans="1:19" x14ac:dyDescent="0.2">
      <c r="B34" s="65"/>
    </row>
  </sheetData>
  <mergeCells count="14">
    <mergeCell ref="P2:P3"/>
    <mergeCell ref="A1:P1"/>
    <mergeCell ref="J2:J3"/>
    <mergeCell ref="K2:K3"/>
    <mergeCell ref="L2:L3"/>
    <mergeCell ref="M2:M3"/>
    <mergeCell ref="N2:N3"/>
    <mergeCell ref="O2:O3"/>
    <mergeCell ref="B2:B3"/>
    <mergeCell ref="C2:C3"/>
    <mergeCell ref="D2:D3"/>
    <mergeCell ref="E2:E3"/>
    <mergeCell ref="F2:F3"/>
    <mergeCell ref="H2:H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2"/>
  <dimension ref="A1:AD119"/>
  <sheetViews>
    <sheetView topLeftCell="E31" zoomScale="150" zoomScaleNormal="50" workbookViewId="0">
      <selection activeCell="F62" sqref="F62"/>
    </sheetView>
  </sheetViews>
  <sheetFormatPr baseColWidth="10" defaultColWidth="10.6640625" defaultRowHeight="16" x14ac:dyDescent="0.2"/>
  <cols>
    <col min="1" max="1" width="3.1640625" bestFit="1" customWidth="1"/>
    <col min="2" max="2" width="105.33203125" customWidth="1"/>
    <col min="3" max="3" width="3.5" customWidth="1"/>
    <col min="4" max="4" width="59.6640625" customWidth="1"/>
    <col min="5" max="5" width="44.5" customWidth="1"/>
    <col min="6" max="6" width="13.33203125" customWidth="1"/>
    <col min="7" max="7" width="7" customWidth="1"/>
    <col min="8" max="8" width="8" customWidth="1"/>
    <col min="9" max="9" width="58.83203125" customWidth="1"/>
    <col min="12" max="12" width="24" customWidth="1"/>
    <col min="15" max="15" width="5.83203125" bestFit="1" customWidth="1"/>
    <col min="16" max="16" width="36.33203125" bestFit="1" customWidth="1"/>
    <col min="17" max="17" width="28" bestFit="1" customWidth="1"/>
    <col min="18" max="18" width="36.33203125" bestFit="1" customWidth="1"/>
    <col min="19" max="19" width="2.1640625" customWidth="1"/>
    <col min="20" max="20" width="36.33203125" bestFit="1" customWidth="1"/>
    <col min="21" max="21" width="2.1640625" customWidth="1"/>
    <col min="22" max="22" width="1.83203125" customWidth="1"/>
    <col min="23" max="23" width="4.1640625" bestFit="1" customWidth="1"/>
  </cols>
  <sheetData>
    <row r="1" spans="1:20" ht="26" x14ac:dyDescent="0.3">
      <c r="B1" s="54" t="s">
        <v>58</v>
      </c>
      <c r="C1" s="55"/>
      <c r="D1" s="191" t="s">
        <v>59</v>
      </c>
      <c r="E1" s="191"/>
      <c r="P1" t="s">
        <v>250</v>
      </c>
    </row>
    <row r="2" spans="1:20" x14ac:dyDescent="0.2">
      <c r="B2" s="56"/>
      <c r="C2" s="56"/>
      <c r="D2" s="192"/>
      <c r="E2" s="192"/>
      <c r="R2" s="41" t="s">
        <v>404</v>
      </c>
    </row>
    <row r="3" spans="1:20" x14ac:dyDescent="0.2">
      <c r="A3" s="24"/>
      <c r="B3" s="57" t="s">
        <v>315</v>
      </c>
      <c r="C3" s="58"/>
      <c r="D3" s="189" t="s">
        <v>299</v>
      </c>
      <c r="E3" s="189"/>
      <c r="H3" s="82" t="s">
        <v>77</v>
      </c>
      <c r="I3" s="82" t="s">
        <v>25</v>
      </c>
      <c r="J3" s="78">
        <v>1</v>
      </c>
      <c r="K3" s="1">
        <v>2</v>
      </c>
      <c r="L3" s="1">
        <v>3</v>
      </c>
      <c r="M3" s="2"/>
      <c r="R3" s="41" t="s">
        <v>405</v>
      </c>
    </row>
    <row r="4" spans="1:20" x14ac:dyDescent="0.2">
      <c r="A4" s="27">
        <v>1</v>
      </c>
      <c r="B4" s="58" t="s">
        <v>43</v>
      </c>
      <c r="C4" s="59"/>
      <c r="D4" s="58" t="s">
        <v>105</v>
      </c>
      <c r="E4" s="58" t="s">
        <v>26</v>
      </c>
      <c r="F4" s="26">
        <v>1</v>
      </c>
      <c r="G4" s="26"/>
      <c r="H4" s="82">
        <v>1</v>
      </c>
      <c r="I4" s="82" t="s">
        <v>16</v>
      </c>
      <c r="J4" s="76"/>
      <c r="K4" s="24"/>
      <c r="L4" s="100" t="s">
        <v>413</v>
      </c>
      <c r="M4" s="2"/>
      <c r="P4" s="41" t="s">
        <v>223</v>
      </c>
      <c r="T4" s="41" t="s">
        <v>248</v>
      </c>
    </row>
    <row r="5" spans="1:20" x14ac:dyDescent="0.2">
      <c r="A5" s="27">
        <v>2</v>
      </c>
      <c r="B5" s="58" t="s">
        <v>44</v>
      </c>
      <c r="C5" s="59"/>
      <c r="D5" s="58" t="s">
        <v>106</v>
      </c>
      <c r="E5" s="58" t="s">
        <v>27</v>
      </c>
      <c r="F5" s="26">
        <v>2</v>
      </c>
      <c r="G5" s="26"/>
      <c r="H5" s="82">
        <v>2</v>
      </c>
      <c r="I5" s="82" t="s">
        <v>44</v>
      </c>
      <c r="J5" s="77"/>
      <c r="K5" s="29"/>
      <c r="L5" s="24"/>
      <c r="M5" s="2"/>
      <c r="P5" s="41" t="s">
        <v>227</v>
      </c>
      <c r="R5" s="41" t="s">
        <v>410</v>
      </c>
      <c r="T5" s="24" t="s">
        <v>247</v>
      </c>
    </row>
    <row r="6" spans="1:20" x14ac:dyDescent="0.2">
      <c r="A6" s="27">
        <v>3</v>
      </c>
      <c r="B6" s="58" t="s">
        <v>13</v>
      </c>
      <c r="C6" s="59"/>
      <c r="D6" s="58" t="s">
        <v>107</v>
      </c>
      <c r="E6" s="58" t="s">
        <v>28</v>
      </c>
      <c r="F6" s="26">
        <v>3</v>
      </c>
      <c r="G6" s="26"/>
      <c r="H6" s="82">
        <v>3</v>
      </c>
      <c r="I6" s="82" t="s">
        <v>67</v>
      </c>
      <c r="J6" s="109" t="s">
        <v>411</v>
      </c>
      <c r="K6" s="24"/>
      <c r="L6" s="29"/>
      <c r="M6" s="2"/>
      <c r="P6" s="41" t="s">
        <v>228</v>
      </c>
      <c r="R6" s="41" t="s">
        <v>249</v>
      </c>
      <c r="S6" s="46"/>
    </row>
    <row r="7" spans="1:20" x14ac:dyDescent="0.2">
      <c r="A7" s="27">
        <v>4</v>
      </c>
      <c r="B7" s="58" t="s">
        <v>14</v>
      </c>
      <c r="C7" s="59"/>
      <c r="D7" s="60" t="s">
        <v>108</v>
      </c>
      <c r="E7" s="58" t="s">
        <v>29</v>
      </c>
      <c r="F7" s="26">
        <v>4</v>
      </c>
      <c r="G7" s="26"/>
      <c r="H7" s="2"/>
      <c r="I7" s="2"/>
      <c r="M7" s="2"/>
    </row>
    <row r="8" spans="1:20" x14ac:dyDescent="0.2">
      <c r="A8" s="27">
        <v>5</v>
      </c>
      <c r="B8" s="58" t="s">
        <v>15</v>
      </c>
      <c r="C8" s="59"/>
      <c r="D8" s="58" t="s">
        <v>313</v>
      </c>
      <c r="E8" s="60" t="s">
        <v>48</v>
      </c>
      <c r="F8" s="26">
        <v>5</v>
      </c>
      <c r="G8" s="26"/>
      <c r="H8" s="82" t="s">
        <v>78</v>
      </c>
      <c r="I8" s="82" t="s">
        <v>25</v>
      </c>
      <c r="J8" s="78">
        <v>1</v>
      </c>
      <c r="K8" s="1">
        <v>2</v>
      </c>
      <c r="L8" s="1">
        <v>3</v>
      </c>
      <c r="M8" s="2"/>
      <c r="P8" s="41" t="s">
        <v>224</v>
      </c>
      <c r="R8" s="41" t="s">
        <v>408</v>
      </c>
    </row>
    <row r="9" spans="1:20" x14ac:dyDescent="0.2">
      <c r="A9" s="27">
        <v>6</v>
      </c>
      <c r="B9" s="58" t="s">
        <v>67</v>
      </c>
      <c r="C9" s="59"/>
      <c r="D9" s="58" t="s">
        <v>109</v>
      </c>
      <c r="E9" s="60" t="s">
        <v>49</v>
      </c>
      <c r="F9" s="26">
        <v>6</v>
      </c>
      <c r="G9" s="26"/>
      <c r="H9" s="82">
        <v>1</v>
      </c>
      <c r="I9" s="82" t="s">
        <v>17</v>
      </c>
      <c r="J9" s="110"/>
      <c r="K9" s="100"/>
      <c r="L9" s="100" t="s">
        <v>411</v>
      </c>
      <c r="M9" s="2"/>
      <c r="P9" s="41" t="s">
        <v>225</v>
      </c>
      <c r="R9" s="41" t="s">
        <v>409</v>
      </c>
      <c r="T9" s="41" t="s">
        <v>248</v>
      </c>
    </row>
    <row r="10" spans="1:20" x14ac:dyDescent="0.2">
      <c r="A10" s="27">
        <v>7</v>
      </c>
      <c r="B10" s="58" t="s">
        <v>17</v>
      </c>
      <c r="C10" s="59"/>
      <c r="D10" s="60" t="s">
        <v>110</v>
      </c>
      <c r="E10" s="58" t="s">
        <v>30</v>
      </c>
      <c r="F10" s="26">
        <v>7</v>
      </c>
      <c r="G10" s="26"/>
      <c r="H10" s="82">
        <v>2</v>
      </c>
      <c r="I10" s="82" t="s">
        <v>13</v>
      </c>
      <c r="J10" s="109"/>
      <c r="K10" s="112"/>
      <c r="L10" s="100" t="s">
        <v>411</v>
      </c>
      <c r="M10" s="2"/>
      <c r="P10" s="41" t="s">
        <v>226</v>
      </c>
      <c r="T10" s="24"/>
    </row>
    <row r="11" spans="1:20" x14ac:dyDescent="0.2">
      <c r="A11" s="27">
        <v>8</v>
      </c>
      <c r="B11" s="58" t="s">
        <v>56</v>
      </c>
      <c r="C11" s="59"/>
      <c r="D11" s="58" t="s">
        <v>111</v>
      </c>
      <c r="E11" s="58" t="s">
        <v>66</v>
      </c>
      <c r="F11" s="26">
        <v>8</v>
      </c>
      <c r="G11" s="26"/>
      <c r="H11" s="82">
        <v>3</v>
      </c>
      <c r="I11" s="82" t="s">
        <v>15</v>
      </c>
      <c r="J11" s="109" t="s">
        <v>413</v>
      </c>
      <c r="K11" s="100" t="s">
        <v>413</v>
      </c>
      <c r="L11" s="112"/>
      <c r="M11" s="2"/>
      <c r="R11" s="41" t="s">
        <v>406</v>
      </c>
      <c r="S11" s="46"/>
    </row>
    <row r="12" spans="1:20" x14ac:dyDescent="0.2">
      <c r="A12" s="27">
        <v>9</v>
      </c>
      <c r="B12" s="58" t="s">
        <v>16</v>
      </c>
      <c r="C12" s="59"/>
      <c r="D12" s="58" t="s">
        <v>103</v>
      </c>
      <c r="E12" s="58" t="s">
        <v>31</v>
      </c>
      <c r="F12" s="26">
        <v>9</v>
      </c>
      <c r="G12" s="26"/>
      <c r="H12" s="2"/>
      <c r="I12" s="2"/>
      <c r="R12" s="41" t="s">
        <v>407</v>
      </c>
    </row>
    <row r="13" spans="1:20" x14ac:dyDescent="0.2">
      <c r="A13" s="27">
        <v>10</v>
      </c>
      <c r="B13" s="58" t="s">
        <v>399</v>
      </c>
      <c r="C13" s="58"/>
      <c r="D13" s="58" t="s">
        <v>402</v>
      </c>
      <c r="E13" s="58" t="s">
        <v>32</v>
      </c>
      <c r="F13" s="26">
        <v>10</v>
      </c>
      <c r="G13" s="26"/>
      <c r="H13" s="82" t="s">
        <v>79</v>
      </c>
      <c r="I13" s="82" t="s">
        <v>25</v>
      </c>
      <c r="J13" s="78">
        <v>1</v>
      </c>
      <c r="K13" s="1">
        <v>2</v>
      </c>
      <c r="L13" s="1">
        <v>3</v>
      </c>
      <c r="M13" s="1">
        <v>4</v>
      </c>
    </row>
    <row r="14" spans="1:20" x14ac:dyDescent="0.2">
      <c r="A14" s="24"/>
      <c r="B14" s="59"/>
      <c r="C14" s="58"/>
      <c r="D14" s="58" t="s">
        <v>101</v>
      </c>
      <c r="E14" s="58" t="s">
        <v>102</v>
      </c>
      <c r="F14" s="26">
        <v>11</v>
      </c>
      <c r="G14" s="26"/>
      <c r="H14" s="82">
        <v>1</v>
      </c>
      <c r="I14" s="82" t="s">
        <v>56</v>
      </c>
      <c r="J14" s="106"/>
      <c r="K14" s="105"/>
      <c r="L14" s="105" t="s">
        <v>411</v>
      </c>
      <c r="M14" s="105" t="s">
        <v>397</v>
      </c>
      <c r="P14" s="41" t="s">
        <v>316</v>
      </c>
      <c r="Q14" s="41" t="s">
        <v>318</v>
      </c>
      <c r="R14" s="41" t="s">
        <v>319</v>
      </c>
      <c r="T14" t="s">
        <v>261</v>
      </c>
    </row>
    <row r="15" spans="1:20" x14ac:dyDescent="0.2">
      <c r="A15" s="24"/>
      <c r="B15" s="57" t="s">
        <v>294</v>
      </c>
      <c r="C15" s="59"/>
      <c r="D15" s="58" t="s">
        <v>306</v>
      </c>
      <c r="E15" s="58" t="s">
        <v>33</v>
      </c>
      <c r="F15" s="26">
        <v>12</v>
      </c>
      <c r="G15" s="26"/>
      <c r="H15" s="82">
        <v>2</v>
      </c>
      <c r="I15" s="82" t="s">
        <v>43</v>
      </c>
      <c r="J15" s="107"/>
      <c r="K15" s="108"/>
      <c r="L15" s="105" t="s">
        <v>411</v>
      </c>
      <c r="M15" s="105" t="s">
        <v>413</v>
      </c>
      <c r="P15" s="41" t="s">
        <v>229</v>
      </c>
      <c r="Q15" s="41" t="s">
        <v>230</v>
      </c>
      <c r="R15" s="41"/>
      <c r="S15" s="47"/>
      <c r="T15" s="24" t="s">
        <v>262</v>
      </c>
    </row>
    <row r="16" spans="1:20" x14ac:dyDescent="0.2">
      <c r="A16" s="27">
        <v>1</v>
      </c>
      <c r="B16" s="58" t="s">
        <v>18</v>
      </c>
      <c r="C16" s="59"/>
      <c r="D16" s="59" t="s">
        <v>100</v>
      </c>
      <c r="E16" s="58" t="s">
        <v>65</v>
      </c>
      <c r="F16" s="26">
        <v>13</v>
      </c>
      <c r="G16" s="26"/>
      <c r="H16" s="82">
        <v>3</v>
      </c>
      <c r="I16" s="82" t="s">
        <v>399</v>
      </c>
      <c r="J16" s="107"/>
      <c r="K16" s="105" t="s">
        <v>413</v>
      </c>
      <c r="L16" s="108"/>
      <c r="M16" s="105"/>
      <c r="P16" s="41" t="s">
        <v>317</v>
      </c>
      <c r="Q16" s="41"/>
      <c r="R16" s="41"/>
      <c r="S16" s="45"/>
    </row>
    <row r="17" spans="1:20" x14ac:dyDescent="0.2">
      <c r="A17" s="27">
        <v>2</v>
      </c>
      <c r="B17" s="58" t="s">
        <v>71</v>
      </c>
      <c r="C17" s="59"/>
      <c r="D17" s="58" t="s">
        <v>99</v>
      </c>
      <c r="E17" s="59" t="s">
        <v>68</v>
      </c>
      <c r="F17" s="26">
        <v>14</v>
      </c>
      <c r="G17" s="26"/>
      <c r="H17" s="82">
        <v>4</v>
      </c>
      <c r="I17" s="82" t="s">
        <v>14</v>
      </c>
      <c r="J17" s="107" t="s">
        <v>412</v>
      </c>
      <c r="K17" s="105" t="s">
        <v>411</v>
      </c>
      <c r="L17" s="105"/>
      <c r="M17" s="108"/>
      <c r="S17" s="46"/>
      <c r="T17" s="24" t="s">
        <v>262</v>
      </c>
    </row>
    <row r="18" spans="1:20" x14ac:dyDescent="0.2">
      <c r="A18" s="27">
        <v>3</v>
      </c>
      <c r="B18" s="58" t="s">
        <v>70</v>
      </c>
      <c r="C18" s="59"/>
      <c r="D18" s="58" t="s">
        <v>98</v>
      </c>
      <c r="E18" s="58" t="s">
        <v>69</v>
      </c>
      <c r="F18" s="26">
        <v>15</v>
      </c>
      <c r="G18" s="26"/>
      <c r="H18" s="62"/>
      <c r="I18" s="62"/>
    </row>
    <row r="19" spans="1:20" x14ac:dyDescent="0.2">
      <c r="A19" s="27">
        <v>4</v>
      </c>
      <c r="B19" s="58" t="s">
        <v>74</v>
      </c>
      <c r="C19" s="59"/>
      <c r="D19" s="59" t="s">
        <v>350</v>
      </c>
      <c r="E19" s="59" t="s">
        <v>350</v>
      </c>
      <c r="F19" s="53">
        <v>16</v>
      </c>
      <c r="H19" s="84" t="s">
        <v>77</v>
      </c>
      <c r="I19" s="84" t="s">
        <v>42</v>
      </c>
      <c r="J19" s="78">
        <v>1</v>
      </c>
      <c r="K19" s="1">
        <v>2</v>
      </c>
      <c r="L19" s="1">
        <v>3</v>
      </c>
    </row>
    <row r="20" spans="1:20" x14ac:dyDescent="0.2">
      <c r="A20" s="27">
        <v>5</v>
      </c>
      <c r="B20" s="58" t="s">
        <v>20</v>
      </c>
      <c r="C20" s="59"/>
      <c r="D20" s="59"/>
      <c r="E20" s="59"/>
      <c r="H20" s="84">
        <v>1</v>
      </c>
      <c r="I20" s="84" t="s">
        <v>19</v>
      </c>
      <c r="J20" s="110"/>
      <c r="K20" s="100"/>
      <c r="L20" s="105" t="s">
        <v>412</v>
      </c>
      <c r="P20" s="42" t="s">
        <v>220</v>
      </c>
      <c r="R20" s="42" t="s">
        <v>251</v>
      </c>
    </row>
    <row r="21" spans="1:20" x14ac:dyDescent="0.2">
      <c r="A21" s="27">
        <v>6</v>
      </c>
      <c r="B21" s="58" t="s">
        <v>19</v>
      </c>
      <c r="C21" s="59"/>
      <c r="D21" s="59"/>
      <c r="E21" s="59"/>
      <c r="G21" s="26"/>
      <c r="H21" s="84">
        <v>2</v>
      </c>
      <c r="I21" s="84" t="s">
        <v>18</v>
      </c>
      <c r="J21" s="109"/>
      <c r="K21" s="112"/>
      <c r="L21" s="100" t="s">
        <v>413</v>
      </c>
      <c r="P21" s="42" t="s">
        <v>221</v>
      </c>
      <c r="R21" s="42" t="s">
        <v>252</v>
      </c>
      <c r="S21" s="47"/>
      <c r="T21" s="24" t="s">
        <v>255</v>
      </c>
    </row>
    <row r="22" spans="1:20" x14ac:dyDescent="0.2">
      <c r="A22" s="24"/>
      <c r="B22" s="59"/>
      <c r="C22" s="59"/>
      <c r="D22" s="59"/>
      <c r="E22" s="59"/>
      <c r="G22" s="26"/>
      <c r="H22" s="84">
        <v>3</v>
      </c>
      <c r="I22" s="84" t="s">
        <v>71</v>
      </c>
      <c r="J22" s="105" t="s">
        <v>397</v>
      </c>
      <c r="K22" s="100" t="s">
        <v>411</v>
      </c>
      <c r="L22" s="112"/>
      <c r="P22" s="42" t="s">
        <v>222</v>
      </c>
      <c r="S22" s="45"/>
    </row>
    <row r="23" spans="1:20" x14ac:dyDescent="0.2">
      <c r="A23" s="24"/>
      <c r="B23" s="57" t="s">
        <v>295</v>
      </c>
      <c r="C23" s="59"/>
      <c r="D23" s="189" t="s">
        <v>300</v>
      </c>
      <c r="E23" s="189"/>
      <c r="G23" s="26"/>
      <c r="H23" s="2"/>
      <c r="I23" s="2"/>
      <c r="R23" s="42" t="s">
        <v>253</v>
      </c>
      <c r="S23" s="46"/>
      <c r="T23" s="24" t="s">
        <v>255</v>
      </c>
    </row>
    <row r="24" spans="1:20" x14ac:dyDescent="0.2">
      <c r="A24" s="27">
        <v>1</v>
      </c>
      <c r="B24" s="58" t="s">
        <v>73</v>
      </c>
      <c r="C24" s="59"/>
      <c r="D24" s="60" t="s">
        <v>97</v>
      </c>
      <c r="E24" s="60" t="s">
        <v>52</v>
      </c>
      <c r="G24" s="26"/>
      <c r="H24" s="84" t="s">
        <v>78</v>
      </c>
      <c r="I24" s="84" t="s">
        <v>42</v>
      </c>
      <c r="J24" s="78">
        <v>1</v>
      </c>
      <c r="K24" s="1">
        <v>2</v>
      </c>
      <c r="L24" s="1">
        <v>3</v>
      </c>
      <c r="P24" s="42" t="s">
        <v>217</v>
      </c>
      <c r="R24" s="42" t="s">
        <v>254</v>
      </c>
    </row>
    <row r="25" spans="1:20" x14ac:dyDescent="0.2">
      <c r="A25" s="27">
        <v>2</v>
      </c>
      <c r="B25" s="58" t="s">
        <v>45</v>
      </c>
      <c r="C25" s="59"/>
      <c r="D25" s="60" t="s">
        <v>96</v>
      </c>
      <c r="E25" s="60" t="s">
        <v>62</v>
      </c>
      <c r="F25" s="26">
        <v>1</v>
      </c>
      <c r="G25" s="26"/>
      <c r="H25" s="84">
        <v>1</v>
      </c>
      <c r="I25" s="84" t="s">
        <v>20</v>
      </c>
      <c r="J25" s="110"/>
      <c r="K25" s="100"/>
      <c r="L25" s="100" t="s">
        <v>411</v>
      </c>
      <c r="P25" s="42" t="s">
        <v>218</v>
      </c>
    </row>
    <row r="26" spans="1:20" x14ac:dyDescent="0.2">
      <c r="A26" s="27">
        <v>3</v>
      </c>
      <c r="B26" s="58" t="s">
        <v>21</v>
      </c>
      <c r="C26" s="59"/>
      <c r="D26" s="60" t="s">
        <v>346</v>
      </c>
      <c r="E26" s="58" t="s">
        <v>348</v>
      </c>
      <c r="F26" s="26">
        <v>2</v>
      </c>
      <c r="H26" s="84">
        <v>2</v>
      </c>
      <c r="I26" s="84" t="s">
        <v>74</v>
      </c>
      <c r="J26" s="109"/>
      <c r="K26" s="112"/>
      <c r="L26" s="105" t="s">
        <v>397</v>
      </c>
      <c r="P26" s="42" t="s">
        <v>219</v>
      </c>
      <c r="T26" t="s">
        <v>261</v>
      </c>
    </row>
    <row r="27" spans="1:20" x14ac:dyDescent="0.2">
      <c r="A27" s="24"/>
      <c r="B27" s="59"/>
      <c r="C27" s="59"/>
      <c r="D27" s="60" t="s">
        <v>345</v>
      </c>
      <c r="E27" s="58" t="s">
        <v>347</v>
      </c>
      <c r="F27" s="26">
        <v>3</v>
      </c>
      <c r="H27" s="84">
        <v>3</v>
      </c>
      <c r="I27" s="84" t="s">
        <v>70</v>
      </c>
      <c r="J27" s="109" t="s">
        <v>413</v>
      </c>
      <c r="K27" s="105" t="s">
        <v>412</v>
      </c>
      <c r="L27" s="112"/>
      <c r="S27" s="47"/>
      <c r="T27" s="24" t="s">
        <v>262</v>
      </c>
    </row>
    <row r="28" spans="1:20" x14ac:dyDescent="0.2">
      <c r="A28" s="24"/>
      <c r="B28" s="57" t="s">
        <v>296</v>
      </c>
      <c r="C28" s="59"/>
      <c r="D28" s="60" t="s">
        <v>95</v>
      </c>
      <c r="E28" s="58" t="s">
        <v>34</v>
      </c>
      <c r="F28" s="26">
        <v>4</v>
      </c>
      <c r="G28" s="26"/>
      <c r="H28" s="62"/>
      <c r="I28" s="62"/>
      <c r="S28" s="45"/>
    </row>
    <row r="29" spans="1:20" x14ac:dyDescent="0.2">
      <c r="A29" s="27">
        <v>1</v>
      </c>
      <c r="B29" s="58" t="s">
        <v>46</v>
      </c>
      <c r="C29" s="59"/>
      <c r="D29" s="58"/>
      <c r="E29" s="58"/>
      <c r="F29" s="26">
        <v>5</v>
      </c>
      <c r="G29" s="26"/>
      <c r="H29" s="41" t="s">
        <v>41</v>
      </c>
      <c r="I29" s="41"/>
      <c r="J29" s="78">
        <v>1</v>
      </c>
      <c r="K29" s="78">
        <v>2</v>
      </c>
      <c r="L29" s="78">
        <v>3</v>
      </c>
      <c r="S29" s="46"/>
      <c r="T29" s="24" t="s">
        <v>262</v>
      </c>
    </row>
    <row r="30" spans="1:20" x14ac:dyDescent="0.2">
      <c r="A30" s="27">
        <v>2</v>
      </c>
      <c r="B30" s="58" t="s">
        <v>60</v>
      </c>
      <c r="C30" s="59"/>
      <c r="D30" s="59"/>
      <c r="E30" s="59"/>
      <c r="F30" s="26"/>
      <c r="G30" s="26"/>
      <c r="H30" s="41">
        <v>1</v>
      </c>
      <c r="I30" s="41" t="s">
        <v>73</v>
      </c>
      <c r="J30" s="76"/>
      <c r="K30" s="77"/>
      <c r="L30" s="72" t="s">
        <v>411</v>
      </c>
    </row>
    <row r="31" spans="1:20" x14ac:dyDescent="0.2">
      <c r="A31" s="27">
        <v>3</v>
      </c>
      <c r="B31" s="58" t="s">
        <v>400</v>
      </c>
      <c r="C31" s="59"/>
      <c r="D31" s="189" t="s">
        <v>301</v>
      </c>
      <c r="E31" s="189"/>
      <c r="F31" s="26">
        <v>1</v>
      </c>
      <c r="G31" s="26"/>
      <c r="H31" s="41">
        <v>2</v>
      </c>
      <c r="I31" s="41" t="s">
        <v>45</v>
      </c>
      <c r="J31" s="77"/>
      <c r="K31" s="110"/>
      <c r="L31" s="109" t="s">
        <v>411</v>
      </c>
    </row>
    <row r="32" spans="1:20" x14ac:dyDescent="0.2">
      <c r="A32" s="27">
        <v>4</v>
      </c>
      <c r="B32" s="58" t="s">
        <v>72</v>
      </c>
      <c r="C32" s="59"/>
      <c r="D32" s="58" t="s">
        <v>86</v>
      </c>
      <c r="E32" s="58" t="s">
        <v>35</v>
      </c>
      <c r="F32" s="26">
        <v>2</v>
      </c>
      <c r="H32" s="41">
        <v>3</v>
      </c>
      <c r="I32" s="41" t="s">
        <v>21</v>
      </c>
      <c r="J32" s="109" t="s">
        <v>413</v>
      </c>
      <c r="K32" s="109" t="s">
        <v>413</v>
      </c>
      <c r="L32" s="110"/>
    </row>
    <row r="33" spans="1:20" x14ac:dyDescent="0.2">
      <c r="A33" s="27">
        <v>5</v>
      </c>
      <c r="B33" s="58" t="s">
        <v>57</v>
      </c>
      <c r="C33" s="59"/>
      <c r="D33" s="58" t="s">
        <v>85</v>
      </c>
      <c r="E33" s="60" t="s">
        <v>36</v>
      </c>
      <c r="F33" s="28">
        <v>3</v>
      </c>
      <c r="H33" s="62"/>
      <c r="I33" s="62"/>
    </row>
    <row r="34" spans="1:20" x14ac:dyDescent="0.2">
      <c r="A34" s="27">
        <v>6</v>
      </c>
      <c r="B34" s="58" t="s">
        <v>51</v>
      </c>
      <c r="C34" s="59"/>
      <c r="D34" s="58" t="s">
        <v>84</v>
      </c>
      <c r="E34" s="58" t="s">
        <v>37</v>
      </c>
      <c r="F34" s="28">
        <v>4</v>
      </c>
      <c r="G34" s="26"/>
      <c r="H34" s="57" t="s">
        <v>77</v>
      </c>
      <c r="I34" s="57" t="s">
        <v>40</v>
      </c>
      <c r="J34" s="1">
        <v>1</v>
      </c>
      <c r="K34" s="1">
        <v>2</v>
      </c>
      <c r="L34" s="1">
        <v>3</v>
      </c>
    </row>
    <row r="35" spans="1:20" x14ac:dyDescent="0.2">
      <c r="A35" s="24"/>
      <c r="B35" s="59"/>
      <c r="C35" s="59"/>
      <c r="D35" s="59" t="s">
        <v>87</v>
      </c>
      <c r="E35" s="59" t="s">
        <v>63</v>
      </c>
      <c r="F35" s="26">
        <v>5</v>
      </c>
      <c r="G35" s="26"/>
      <c r="H35" s="59">
        <v>1</v>
      </c>
      <c r="I35" s="58" t="s">
        <v>72</v>
      </c>
      <c r="J35" s="29"/>
      <c r="K35" s="24"/>
      <c r="L35" s="24"/>
      <c r="P35" s="41" t="s">
        <v>214</v>
      </c>
    </row>
    <row r="36" spans="1:20" x14ac:dyDescent="0.2">
      <c r="A36" s="24"/>
      <c r="B36" s="57" t="s">
        <v>297</v>
      </c>
      <c r="C36" s="59"/>
      <c r="D36" s="58" t="s">
        <v>93</v>
      </c>
      <c r="E36" s="58" t="s">
        <v>94</v>
      </c>
      <c r="F36" s="26">
        <v>6</v>
      </c>
      <c r="G36" s="26"/>
      <c r="H36" s="59">
        <v>2</v>
      </c>
      <c r="I36" s="58" t="s">
        <v>46</v>
      </c>
      <c r="J36" s="24"/>
      <c r="K36" s="29"/>
      <c r="L36" s="24"/>
      <c r="P36" s="41" t="s">
        <v>215</v>
      </c>
      <c r="R36" s="37" t="s">
        <v>257</v>
      </c>
      <c r="T36" t="s">
        <v>260</v>
      </c>
    </row>
    <row r="37" spans="1:20" x14ac:dyDescent="0.2">
      <c r="A37" s="27">
        <v>1</v>
      </c>
      <c r="B37" s="58" t="s">
        <v>22</v>
      </c>
      <c r="C37" s="59"/>
      <c r="D37" s="59"/>
      <c r="E37" s="59"/>
      <c r="F37" s="26"/>
      <c r="H37" s="59">
        <v>3</v>
      </c>
      <c r="I37" s="58" t="s">
        <v>51</v>
      </c>
      <c r="J37" s="24"/>
      <c r="K37" s="24"/>
      <c r="L37" s="29"/>
      <c r="P37" s="41" t="s">
        <v>216</v>
      </c>
      <c r="R37" s="37" t="s">
        <v>256</v>
      </c>
      <c r="S37" s="47"/>
      <c r="T37" s="24" t="s">
        <v>255</v>
      </c>
    </row>
    <row r="38" spans="1:20" x14ac:dyDescent="0.2">
      <c r="A38" s="27">
        <v>2</v>
      </c>
      <c r="B38" s="58" t="s">
        <v>23</v>
      </c>
      <c r="C38" s="59"/>
      <c r="D38" s="189" t="s">
        <v>302</v>
      </c>
      <c r="E38" s="189"/>
      <c r="H38" s="62"/>
      <c r="I38" s="62"/>
      <c r="S38" s="45"/>
    </row>
    <row r="39" spans="1:20" x14ac:dyDescent="0.2">
      <c r="A39" s="27">
        <v>3</v>
      </c>
      <c r="B39" s="58" t="s">
        <v>24</v>
      </c>
      <c r="C39" s="59"/>
      <c r="D39" s="60" t="s">
        <v>88</v>
      </c>
      <c r="E39" s="58" t="s">
        <v>38</v>
      </c>
      <c r="F39">
        <v>1</v>
      </c>
      <c r="H39" s="57" t="s">
        <v>78</v>
      </c>
      <c r="I39" s="57" t="s">
        <v>40</v>
      </c>
      <c r="J39" s="1">
        <v>1</v>
      </c>
      <c r="K39" s="1">
        <v>2</v>
      </c>
      <c r="L39" s="1">
        <v>3</v>
      </c>
      <c r="R39" s="37" t="s">
        <v>258</v>
      </c>
      <c r="S39" s="46"/>
      <c r="T39" s="24" t="s">
        <v>255</v>
      </c>
    </row>
    <row r="40" spans="1:20" x14ac:dyDescent="0.2">
      <c r="A40" s="27">
        <v>4</v>
      </c>
      <c r="B40" s="58" t="s">
        <v>53</v>
      </c>
      <c r="C40" s="59"/>
      <c r="D40" s="59" t="s">
        <v>89</v>
      </c>
      <c r="E40" s="59" t="s">
        <v>75</v>
      </c>
      <c r="F40" s="26">
        <v>2</v>
      </c>
      <c r="H40" s="59">
        <v>1</v>
      </c>
      <c r="I40" s="58" t="s">
        <v>61</v>
      </c>
      <c r="J40" s="29" t="s">
        <v>104</v>
      </c>
      <c r="K40" s="24"/>
      <c r="L40" s="24"/>
      <c r="P40" s="37" t="s">
        <v>211</v>
      </c>
      <c r="R40" s="37" t="s">
        <v>259</v>
      </c>
    </row>
    <row r="41" spans="1:20" x14ac:dyDescent="0.2">
      <c r="A41" s="27">
        <v>5</v>
      </c>
      <c r="B41" s="58" t="s">
        <v>50</v>
      </c>
      <c r="C41" s="59"/>
      <c r="D41" s="60" t="s">
        <v>90</v>
      </c>
      <c r="E41" s="58" t="s">
        <v>39</v>
      </c>
      <c r="F41">
        <v>3</v>
      </c>
      <c r="G41" s="26"/>
      <c r="H41" s="59">
        <v>2</v>
      </c>
      <c r="I41" s="58" t="s">
        <v>60</v>
      </c>
      <c r="J41" s="24" t="s">
        <v>104</v>
      </c>
      <c r="K41" s="29"/>
      <c r="L41" s="24"/>
      <c r="P41" s="37" t="s">
        <v>212</v>
      </c>
    </row>
    <row r="42" spans="1:20" x14ac:dyDescent="0.2">
      <c r="A42" s="24"/>
      <c r="B42" s="59"/>
      <c r="C42" s="59"/>
      <c r="D42" s="60"/>
      <c r="E42" s="58"/>
      <c r="H42" s="59">
        <v>3</v>
      </c>
      <c r="I42" s="58" t="s">
        <v>57</v>
      </c>
      <c r="J42" s="24" t="s">
        <v>104</v>
      </c>
      <c r="K42" s="24"/>
      <c r="L42" s="29"/>
      <c r="P42" s="37" t="s">
        <v>213</v>
      </c>
      <c r="T42" t="s">
        <v>261</v>
      </c>
    </row>
    <row r="43" spans="1:20" x14ac:dyDescent="0.2">
      <c r="A43" s="24"/>
      <c r="B43" s="57" t="s">
        <v>298</v>
      </c>
      <c r="C43" s="59"/>
      <c r="D43" s="59"/>
      <c r="E43" s="59"/>
      <c r="H43" s="62"/>
      <c r="I43" s="62"/>
      <c r="S43" s="47"/>
      <c r="T43" s="24" t="s">
        <v>262</v>
      </c>
    </row>
    <row r="44" spans="1:20" x14ac:dyDescent="0.2">
      <c r="A44" s="27">
        <v>1</v>
      </c>
      <c r="B44" s="58" t="s">
        <v>57</v>
      </c>
      <c r="C44" s="58"/>
      <c r="D44" s="189" t="s">
        <v>303</v>
      </c>
      <c r="E44" s="189"/>
      <c r="H44" s="57" t="s">
        <v>77</v>
      </c>
      <c r="I44" s="57" t="s">
        <v>240</v>
      </c>
      <c r="J44" s="1">
        <v>1</v>
      </c>
      <c r="K44" s="1">
        <v>2</v>
      </c>
      <c r="L44" s="1">
        <v>3</v>
      </c>
      <c r="S44" s="45"/>
    </row>
    <row r="45" spans="1:20" x14ac:dyDescent="0.2">
      <c r="A45" s="27">
        <v>2</v>
      </c>
      <c r="B45" s="58" t="s">
        <v>51</v>
      </c>
      <c r="C45" s="59"/>
      <c r="D45" s="58" t="s">
        <v>91</v>
      </c>
      <c r="E45" s="59" t="s">
        <v>76</v>
      </c>
      <c r="H45" s="59">
        <v>1</v>
      </c>
      <c r="I45" s="58" t="s">
        <v>22</v>
      </c>
      <c r="J45" s="29"/>
      <c r="K45" s="24"/>
      <c r="L45" s="24"/>
      <c r="P45" s="37" t="s">
        <v>208</v>
      </c>
      <c r="S45" s="46"/>
      <c r="T45" s="24" t="s">
        <v>262</v>
      </c>
    </row>
    <row r="46" spans="1:20" x14ac:dyDescent="0.2">
      <c r="A46" s="27">
        <v>3</v>
      </c>
      <c r="B46" s="58" t="s">
        <v>320</v>
      </c>
      <c r="C46" s="59"/>
      <c r="D46" s="59" t="s">
        <v>92</v>
      </c>
      <c r="E46" s="59" t="s">
        <v>64</v>
      </c>
      <c r="H46" s="59">
        <v>2</v>
      </c>
      <c r="I46" s="58" t="s">
        <v>24</v>
      </c>
      <c r="J46" s="24" t="s">
        <v>104</v>
      </c>
      <c r="K46" s="29"/>
      <c r="L46" s="24"/>
      <c r="P46" s="37" t="s">
        <v>209</v>
      </c>
    </row>
    <row r="47" spans="1:20" x14ac:dyDescent="0.2">
      <c r="A47" s="24"/>
      <c r="B47" s="58" t="s">
        <v>54</v>
      </c>
      <c r="C47" s="59"/>
      <c r="D47" s="59"/>
      <c r="E47" s="59"/>
      <c r="H47" s="59">
        <v>3</v>
      </c>
      <c r="I47" s="58" t="s">
        <v>50</v>
      </c>
      <c r="J47" s="24"/>
      <c r="K47" s="24"/>
      <c r="L47" s="29"/>
      <c r="P47" s="37" t="s">
        <v>210</v>
      </c>
      <c r="R47" s="44" t="s">
        <v>264</v>
      </c>
      <c r="T47" t="s">
        <v>260</v>
      </c>
    </row>
    <row r="48" spans="1:20" x14ac:dyDescent="0.2">
      <c r="A48" s="24"/>
      <c r="B48" s="58" t="s">
        <v>55</v>
      </c>
      <c r="C48" s="59"/>
      <c r="D48" s="59" t="s">
        <v>307</v>
      </c>
      <c r="E48" s="59"/>
      <c r="H48" s="57" t="s">
        <v>78</v>
      </c>
      <c r="I48" s="57" t="s">
        <v>240</v>
      </c>
      <c r="J48" s="1">
        <v>1</v>
      </c>
      <c r="K48" s="1">
        <v>2</v>
      </c>
      <c r="L48" s="1">
        <v>3</v>
      </c>
      <c r="R48" s="44" t="s">
        <v>263</v>
      </c>
      <c r="S48" s="47"/>
      <c r="T48" s="24" t="s">
        <v>255</v>
      </c>
    </row>
    <row r="49" spans="1:30" x14ac:dyDescent="0.2">
      <c r="A49" s="24"/>
      <c r="B49" s="58" t="s">
        <v>312</v>
      </c>
      <c r="C49" s="59"/>
      <c r="D49" s="59" t="s">
        <v>311</v>
      </c>
      <c r="E49" s="59"/>
      <c r="H49" s="59">
        <v>1</v>
      </c>
      <c r="I49" s="58" t="s">
        <v>23</v>
      </c>
      <c r="J49" s="29"/>
      <c r="K49" s="24"/>
      <c r="L49" s="24"/>
      <c r="S49" s="45"/>
    </row>
    <row r="50" spans="1:30" x14ac:dyDescent="0.2">
      <c r="A50" s="24"/>
      <c r="B50" s="58" t="s">
        <v>314</v>
      </c>
      <c r="C50" s="59"/>
      <c r="D50" s="59" t="s">
        <v>308</v>
      </c>
      <c r="E50" s="59"/>
      <c r="H50" s="59">
        <v>2</v>
      </c>
      <c r="I50" s="58" t="s">
        <v>53</v>
      </c>
      <c r="J50" s="24" t="s">
        <v>104</v>
      </c>
      <c r="K50" s="29"/>
      <c r="L50" s="24"/>
      <c r="P50" s="44" t="s">
        <v>244</v>
      </c>
      <c r="R50" s="44" t="s">
        <v>265</v>
      </c>
      <c r="S50" s="46"/>
      <c r="T50" s="24" t="s">
        <v>255</v>
      </c>
    </row>
    <row r="51" spans="1:30" x14ac:dyDescent="0.2">
      <c r="A51" s="24"/>
      <c r="B51" s="59"/>
      <c r="C51" s="59"/>
      <c r="D51" s="59" t="s">
        <v>309</v>
      </c>
      <c r="E51" s="59"/>
      <c r="H51" s="59">
        <v>3</v>
      </c>
      <c r="I51" s="59"/>
      <c r="J51" s="24"/>
      <c r="K51" s="24"/>
      <c r="L51" s="29"/>
      <c r="P51" s="44" t="s">
        <v>245</v>
      </c>
      <c r="R51" s="44" t="s">
        <v>266</v>
      </c>
      <c r="Z51" s="39" t="s">
        <v>191</v>
      </c>
      <c r="AA51" s="39" t="s">
        <v>195</v>
      </c>
      <c r="AB51" s="39" t="s">
        <v>198</v>
      </c>
      <c r="AC51" s="39"/>
      <c r="AD51" s="39" t="s">
        <v>200</v>
      </c>
    </row>
    <row r="52" spans="1:30" x14ac:dyDescent="0.2">
      <c r="A52" s="24"/>
      <c r="B52" s="59"/>
      <c r="C52" s="59"/>
      <c r="D52" s="61" t="s">
        <v>310</v>
      </c>
      <c r="E52" s="59"/>
      <c r="H52" s="63"/>
      <c r="I52" s="63" t="s">
        <v>47</v>
      </c>
      <c r="J52" s="78">
        <v>1</v>
      </c>
      <c r="K52" s="1">
        <v>2</v>
      </c>
      <c r="L52" s="1">
        <v>3</v>
      </c>
      <c r="P52" s="44" t="s">
        <v>246</v>
      </c>
      <c r="Z52" s="39" t="s">
        <v>192</v>
      </c>
      <c r="AA52" s="39" t="s">
        <v>196</v>
      </c>
      <c r="AB52" s="39" t="s">
        <v>199</v>
      </c>
      <c r="AC52" s="39"/>
      <c r="AD52" s="39"/>
    </row>
    <row r="53" spans="1:30" x14ac:dyDescent="0.2">
      <c r="H53" s="63">
        <v>1</v>
      </c>
      <c r="I53" s="63" t="s">
        <v>57</v>
      </c>
      <c r="J53" s="76"/>
      <c r="K53" s="24"/>
      <c r="L53" s="24"/>
      <c r="T53" t="s">
        <v>261</v>
      </c>
      <c r="Z53" s="39" t="s">
        <v>193</v>
      </c>
      <c r="AA53" s="39" t="s">
        <v>197</v>
      </c>
      <c r="AB53" s="39"/>
      <c r="AC53" s="39"/>
      <c r="AD53" s="39"/>
    </row>
    <row r="54" spans="1:30" x14ac:dyDescent="0.2">
      <c r="H54" s="63">
        <v>2</v>
      </c>
      <c r="I54" s="63" t="s">
        <v>51</v>
      </c>
      <c r="J54" s="77" t="s">
        <v>104</v>
      </c>
      <c r="K54" s="29"/>
      <c r="L54" s="24"/>
      <c r="P54" s="44" t="s">
        <v>241</v>
      </c>
      <c r="S54" s="47"/>
      <c r="T54" s="24" t="s">
        <v>262</v>
      </c>
      <c r="Z54" s="39" t="s">
        <v>194</v>
      </c>
      <c r="AA54" s="39"/>
      <c r="AB54" s="39"/>
      <c r="AC54" s="39"/>
      <c r="AD54" s="39"/>
    </row>
    <row r="55" spans="1:30" x14ac:dyDescent="0.2">
      <c r="H55" s="63">
        <v>3</v>
      </c>
      <c r="I55" s="63" t="s">
        <v>320</v>
      </c>
      <c r="J55" s="77"/>
      <c r="K55" s="24"/>
      <c r="L55" s="29"/>
      <c r="P55" s="44" t="s">
        <v>242</v>
      </c>
      <c r="S55" s="45"/>
    </row>
    <row r="56" spans="1:30" x14ac:dyDescent="0.2">
      <c r="H56" s="62"/>
      <c r="I56" s="62"/>
      <c r="P56" s="44" t="s">
        <v>243</v>
      </c>
      <c r="S56" s="46"/>
      <c r="T56" s="24" t="s">
        <v>262</v>
      </c>
    </row>
    <row r="57" spans="1:30" x14ac:dyDescent="0.2">
      <c r="H57" s="57" t="s">
        <v>77</v>
      </c>
      <c r="I57" s="57" t="s">
        <v>80</v>
      </c>
      <c r="J57" s="1">
        <v>1</v>
      </c>
      <c r="K57" s="1">
        <v>2</v>
      </c>
      <c r="L57" s="1">
        <v>3</v>
      </c>
    </row>
    <row r="58" spans="1:30" x14ac:dyDescent="0.2">
      <c r="H58" s="59">
        <v>1</v>
      </c>
      <c r="I58" s="58" t="s">
        <v>86</v>
      </c>
      <c r="J58" s="29"/>
      <c r="K58" s="24"/>
      <c r="L58" s="24"/>
      <c r="P58" s="63" t="s">
        <v>231</v>
      </c>
    </row>
    <row r="59" spans="1:30" x14ac:dyDescent="0.2">
      <c r="H59" s="59">
        <v>2</v>
      </c>
      <c r="I59" s="58" t="s">
        <v>85</v>
      </c>
      <c r="J59" s="24"/>
      <c r="K59" s="29"/>
      <c r="L59" s="24"/>
      <c r="P59" s="63" t="s">
        <v>389</v>
      </c>
    </row>
    <row r="60" spans="1:30" x14ac:dyDescent="0.2">
      <c r="H60" s="59">
        <v>3</v>
      </c>
      <c r="I60" s="58" t="s">
        <v>93</v>
      </c>
      <c r="J60" s="24"/>
      <c r="K60" s="24"/>
      <c r="L60" s="29"/>
      <c r="P60" s="63" t="s">
        <v>390</v>
      </c>
    </row>
    <row r="61" spans="1:30" x14ac:dyDescent="0.2">
      <c r="H61" s="62"/>
      <c r="I61" s="62"/>
    </row>
    <row r="62" spans="1:30" x14ac:dyDescent="0.2">
      <c r="H62" s="57" t="s">
        <v>78</v>
      </c>
      <c r="I62" s="57" t="s">
        <v>80</v>
      </c>
      <c r="J62" s="1">
        <v>1</v>
      </c>
      <c r="K62" s="1">
        <v>2</v>
      </c>
      <c r="L62" s="1">
        <v>3</v>
      </c>
      <c r="P62" s="37" t="s">
        <v>361</v>
      </c>
      <c r="Q62" s="37" t="s">
        <v>364</v>
      </c>
      <c r="R62" s="37" t="s">
        <v>207</v>
      </c>
    </row>
    <row r="63" spans="1:30" x14ac:dyDescent="0.2">
      <c r="H63" s="59">
        <v>1</v>
      </c>
      <c r="I63" s="58" t="s">
        <v>84</v>
      </c>
      <c r="J63" s="29"/>
      <c r="K63" s="24"/>
      <c r="L63" s="24"/>
      <c r="P63" s="37" t="s">
        <v>362</v>
      </c>
      <c r="Q63" s="37" t="s">
        <v>365</v>
      </c>
      <c r="R63" s="37"/>
    </row>
    <row r="64" spans="1:30" x14ac:dyDescent="0.2">
      <c r="H64" s="59">
        <v>2</v>
      </c>
      <c r="I64" s="59" t="s">
        <v>87</v>
      </c>
      <c r="J64" s="24"/>
      <c r="K64" s="29"/>
      <c r="L64" s="24"/>
      <c r="P64" s="37" t="s">
        <v>363</v>
      </c>
      <c r="Q64" s="37"/>
      <c r="R64" s="37"/>
    </row>
    <row r="65" spans="8:20" x14ac:dyDescent="0.2">
      <c r="H65" s="59">
        <v>3</v>
      </c>
      <c r="I65" s="58" t="s">
        <v>93</v>
      </c>
      <c r="J65" s="24"/>
      <c r="K65" s="24"/>
      <c r="L65" s="29"/>
      <c r="P65" s="37"/>
      <c r="Q65" s="37"/>
      <c r="R65" s="37"/>
    </row>
    <row r="68" spans="8:20" x14ac:dyDescent="0.2">
      <c r="H68" s="25"/>
      <c r="I68" s="25" t="s">
        <v>81</v>
      </c>
      <c r="J68" s="1">
        <v>1</v>
      </c>
      <c r="K68" s="1">
        <v>2</v>
      </c>
      <c r="L68" s="1">
        <v>3</v>
      </c>
      <c r="P68" s="40" t="s">
        <v>204</v>
      </c>
    </row>
    <row r="69" spans="8:20" x14ac:dyDescent="0.2">
      <c r="H69" s="24">
        <v>1</v>
      </c>
      <c r="I69" s="49" t="s">
        <v>91</v>
      </c>
      <c r="J69" s="29"/>
      <c r="K69" s="24"/>
      <c r="L69" s="24"/>
      <c r="P69" s="40" t="s">
        <v>206</v>
      </c>
    </row>
    <row r="70" spans="8:20" x14ac:dyDescent="0.2">
      <c r="H70" s="24">
        <v>2</v>
      </c>
      <c r="I70" s="51" t="s">
        <v>92</v>
      </c>
      <c r="J70" s="24"/>
      <c r="K70" s="29"/>
      <c r="L70" s="24"/>
      <c r="P70" s="40" t="s">
        <v>205</v>
      </c>
    </row>
    <row r="71" spans="8:20" x14ac:dyDescent="0.2">
      <c r="H71" s="24"/>
      <c r="I71" s="27"/>
      <c r="J71" s="24"/>
      <c r="K71" s="24"/>
      <c r="L71" s="29"/>
    </row>
    <row r="73" spans="8:20" x14ac:dyDescent="0.2">
      <c r="H73" s="25"/>
      <c r="I73" s="80" t="s">
        <v>82</v>
      </c>
      <c r="J73" s="1">
        <v>1</v>
      </c>
      <c r="K73" s="1">
        <v>2</v>
      </c>
      <c r="L73" s="1">
        <v>3</v>
      </c>
      <c r="P73" s="38" t="s">
        <v>201</v>
      </c>
    </row>
    <row r="74" spans="8:20" x14ac:dyDescent="0.2">
      <c r="H74" s="24">
        <v>1</v>
      </c>
      <c r="I74" s="80" t="s">
        <v>88</v>
      </c>
      <c r="J74" s="29"/>
      <c r="K74" s="24"/>
      <c r="L74" s="74" t="s">
        <v>412</v>
      </c>
      <c r="P74" s="38" t="s">
        <v>202</v>
      </c>
    </row>
    <row r="75" spans="8:20" x14ac:dyDescent="0.2">
      <c r="H75" s="24">
        <v>2</v>
      </c>
      <c r="I75" s="80" t="s">
        <v>89</v>
      </c>
      <c r="J75" s="100"/>
      <c r="K75" s="29"/>
      <c r="L75" s="100" t="s">
        <v>413</v>
      </c>
      <c r="P75" s="38" t="s">
        <v>203</v>
      </c>
    </row>
    <row r="76" spans="8:20" x14ac:dyDescent="0.2">
      <c r="H76" s="24">
        <v>3</v>
      </c>
      <c r="I76" s="80" t="s">
        <v>90</v>
      </c>
      <c r="J76" s="74" t="s">
        <v>397</v>
      </c>
      <c r="K76" s="100" t="s">
        <v>411</v>
      </c>
      <c r="L76" s="29"/>
      <c r="R76" s="43" t="s">
        <v>267</v>
      </c>
      <c r="T76" t="s">
        <v>260</v>
      </c>
    </row>
    <row r="77" spans="8:20" x14ac:dyDescent="0.2">
      <c r="R77" s="43" t="s">
        <v>269</v>
      </c>
      <c r="S77" s="47"/>
      <c r="T77" s="24" t="s">
        <v>255</v>
      </c>
    </row>
    <row r="78" spans="8:20" x14ac:dyDescent="0.2">
      <c r="H78" s="25" t="s">
        <v>232</v>
      </c>
      <c r="I78" s="25" t="s">
        <v>83</v>
      </c>
      <c r="J78" s="1">
        <v>1</v>
      </c>
      <c r="K78" s="1">
        <v>2</v>
      </c>
      <c r="L78" s="1">
        <v>3</v>
      </c>
      <c r="P78" s="43" t="s">
        <v>234</v>
      </c>
      <c r="S78" s="45"/>
    </row>
    <row r="79" spans="8:20" x14ac:dyDescent="0.2">
      <c r="H79" s="79">
        <v>1</v>
      </c>
      <c r="I79" s="79" t="s">
        <v>97</v>
      </c>
      <c r="J79" s="110"/>
      <c r="K79" s="100"/>
      <c r="L79" s="100" t="s">
        <v>413</v>
      </c>
      <c r="P79" s="43" t="s">
        <v>235</v>
      </c>
      <c r="R79" s="43" t="s">
        <v>270</v>
      </c>
      <c r="S79" s="46"/>
      <c r="T79" s="24" t="s">
        <v>255</v>
      </c>
    </row>
    <row r="80" spans="8:20" x14ac:dyDescent="0.2">
      <c r="H80" s="79">
        <v>2</v>
      </c>
      <c r="I80" s="79" t="s">
        <v>96</v>
      </c>
      <c r="J80" s="109"/>
      <c r="K80" s="112"/>
      <c r="L80" s="100" t="s">
        <v>413</v>
      </c>
      <c r="P80" s="43" t="s">
        <v>236</v>
      </c>
      <c r="R80" s="43" t="s">
        <v>268</v>
      </c>
    </row>
    <row r="81" spans="6:26" x14ac:dyDescent="0.2">
      <c r="H81" s="79">
        <v>3</v>
      </c>
      <c r="I81" s="79" t="s">
        <v>346</v>
      </c>
      <c r="J81" s="109" t="s">
        <v>411</v>
      </c>
      <c r="K81" s="100" t="s">
        <v>411</v>
      </c>
      <c r="L81" s="112"/>
    </row>
    <row r="82" spans="6:26" x14ac:dyDescent="0.2">
      <c r="H82" s="2"/>
      <c r="I82" s="2"/>
      <c r="J82" s="65"/>
      <c r="K82" s="65"/>
      <c r="L82" s="65"/>
      <c r="T82" t="s">
        <v>261</v>
      </c>
    </row>
    <row r="83" spans="6:26" x14ac:dyDescent="0.2">
      <c r="H83" s="79" t="s">
        <v>233</v>
      </c>
      <c r="I83" s="79" t="s">
        <v>83</v>
      </c>
      <c r="J83" s="78">
        <v>1</v>
      </c>
      <c r="K83" s="1">
        <v>2</v>
      </c>
      <c r="L83" s="1">
        <v>3</v>
      </c>
      <c r="S83" s="47"/>
      <c r="T83" s="24" t="s">
        <v>262</v>
      </c>
    </row>
    <row r="84" spans="6:26" x14ac:dyDescent="0.2">
      <c r="H84" s="79">
        <v>1</v>
      </c>
      <c r="I84" s="79" t="s">
        <v>345</v>
      </c>
      <c r="J84" s="106"/>
      <c r="K84" s="105" t="s">
        <v>397</v>
      </c>
      <c r="L84" s="105" t="s">
        <v>411</v>
      </c>
      <c r="P84" s="43" t="s">
        <v>237</v>
      </c>
      <c r="S84" s="45"/>
    </row>
    <row r="85" spans="6:26" x14ac:dyDescent="0.2">
      <c r="H85" s="79">
        <v>2</v>
      </c>
      <c r="I85" s="79" t="s">
        <v>95</v>
      </c>
      <c r="J85" s="107" t="s">
        <v>412</v>
      </c>
      <c r="K85" s="108"/>
      <c r="L85" s="105" t="s">
        <v>413</v>
      </c>
      <c r="P85" s="43" t="s">
        <v>238</v>
      </c>
      <c r="S85" s="46"/>
      <c r="T85" s="24" t="s">
        <v>262</v>
      </c>
    </row>
    <row r="86" spans="6:26" x14ac:dyDescent="0.2">
      <c r="H86" s="79">
        <v>3</v>
      </c>
      <c r="I86" s="79" t="s">
        <v>349</v>
      </c>
      <c r="J86" s="107"/>
      <c r="K86" s="105"/>
      <c r="L86" s="108"/>
      <c r="P86" s="43" t="s">
        <v>239</v>
      </c>
    </row>
    <row r="88" spans="6:26" x14ac:dyDescent="0.2">
      <c r="F88" s="30" t="s">
        <v>112</v>
      </c>
      <c r="G88" s="30" t="s">
        <v>114</v>
      </c>
      <c r="H88" s="31"/>
      <c r="I88" s="30" t="s">
        <v>115</v>
      </c>
      <c r="J88" s="30" t="s">
        <v>116</v>
      </c>
      <c r="K88" s="30" t="s">
        <v>117</v>
      </c>
      <c r="L88" s="30" t="s">
        <v>118</v>
      </c>
      <c r="M88" s="31"/>
      <c r="N88" s="30" t="s">
        <v>119</v>
      </c>
      <c r="O88" s="30" t="s">
        <v>120</v>
      </c>
      <c r="P88" s="30" t="s">
        <v>121</v>
      </c>
      <c r="Q88" s="30" t="s">
        <v>122</v>
      </c>
      <c r="R88" s="30" t="s">
        <v>123</v>
      </c>
    </row>
    <row r="89" spans="6:26" x14ac:dyDescent="0.2">
      <c r="F89" s="35" t="s">
        <v>113</v>
      </c>
      <c r="G89" s="30"/>
      <c r="H89" s="31"/>
      <c r="I89" s="30"/>
      <c r="J89" s="30"/>
      <c r="K89" s="30"/>
      <c r="L89" s="30"/>
      <c r="M89" s="31"/>
      <c r="N89" s="30"/>
      <c r="O89" s="30"/>
      <c r="P89" s="30"/>
      <c r="Q89" s="30"/>
      <c r="R89" s="30"/>
    </row>
    <row r="90" spans="6:26" x14ac:dyDescent="0.2">
      <c r="F90" s="36" t="s">
        <v>355</v>
      </c>
      <c r="G90" s="33" t="s">
        <v>124</v>
      </c>
      <c r="H90" s="31"/>
      <c r="I90" s="32" t="s">
        <v>125</v>
      </c>
      <c r="J90" s="32" t="s">
        <v>116</v>
      </c>
      <c r="K90" s="190" t="s">
        <v>91</v>
      </c>
      <c r="L90" s="190"/>
      <c r="M90" s="32" t="s">
        <v>126</v>
      </c>
      <c r="N90" s="31"/>
      <c r="O90" s="32">
        <v>0</v>
      </c>
      <c r="P90" s="31"/>
      <c r="Q90" s="32" t="s">
        <v>126</v>
      </c>
      <c r="R90" s="31"/>
      <c r="S90" s="31"/>
      <c r="T90" s="32" t="s">
        <v>126</v>
      </c>
      <c r="U90" s="31"/>
      <c r="V90" s="31"/>
      <c r="W90" s="32" t="s">
        <v>126</v>
      </c>
      <c r="X90" s="31"/>
      <c r="Y90" s="30" t="s">
        <v>127</v>
      </c>
      <c r="Z90" s="31"/>
    </row>
    <row r="91" spans="6:26" x14ac:dyDescent="0.2">
      <c r="F91" s="36" t="s">
        <v>357</v>
      </c>
      <c r="G91" s="33" t="s">
        <v>124</v>
      </c>
      <c r="H91" s="31"/>
      <c r="I91" s="32" t="s">
        <v>128</v>
      </c>
      <c r="J91" s="32" t="s">
        <v>116</v>
      </c>
      <c r="K91" s="32" t="s">
        <v>129</v>
      </c>
      <c r="L91" s="31"/>
      <c r="M91" s="32" t="s">
        <v>126</v>
      </c>
      <c r="N91" s="31"/>
      <c r="O91" s="32">
        <v>0</v>
      </c>
      <c r="P91" s="31"/>
      <c r="Q91" s="32" t="s">
        <v>126</v>
      </c>
      <c r="R91" s="31"/>
      <c r="S91" s="31"/>
      <c r="T91" s="32" t="s">
        <v>126</v>
      </c>
      <c r="U91" s="31"/>
      <c r="V91" s="31"/>
      <c r="W91" s="32" t="s">
        <v>126</v>
      </c>
      <c r="X91" s="31"/>
      <c r="Y91" s="31"/>
      <c r="Z91" s="31"/>
    </row>
    <row r="92" spans="6:26" x14ac:dyDescent="0.2">
      <c r="F92" s="36" t="s">
        <v>353</v>
      </c>
      <c r="G92" s="33" t="s">
        <v>124</v>
      </c>
      <c r="H92" s="31"/>
      <c r="I92" s="32" t="s">
        <v>130</v>
      </c>
      <c r="J92" s="32" t="s">
        <v>116</v>
      </c>
      <c r="K92" s="32" t="s">
        <v>131</v>
      </c>
      <c r="L92" s="31"/>
      <c r="M92" s="32" t="s">
        <v>126</v>
      </c>
      <c r="N92" s="31"/>
      <c r="O92" s="32">
        <v>0</v>
      </c>
      <c r="P92" s="31"/>
      <c r="Q92" s="32" t="s">
        <v>126</v>
      </c>
      <c r="R92" s="31"/>
      <c r="S92" s="31"/>
      <c r="T92" s="32" t="s">
        <v>126</v>
      </c>
      <c r="U92" s="31"/>
      <c r="V92" s="31"/>
      <c r="W92" s="32" t="s">
        <v>126</v>
      </c>
      <c r="X92" s="31"/>
      <c r="Y92" s="31"/>
      <c r="Z92" s="31"/>
    </row>
    <row r="93" spans="6:26" x14ac:dyDescent="0.2">
      <c r="F93" s="36" t="s">
        <v>358</v>
      </c>
      <c r="G93" s="33" t="s">
        <v>124</v>
      </c>
      <c r="H93" s="31"/>
      <c r="I93" s="32" t="s">
        <v>132</v>
      </c>
      <c r="J93" s="32" t="s">
        <v>116</v>
      </c>
      <c r="K93" s="32" t="s">
        <v>133</v>
      </c>
      <c r="L93" s="31"/>
      <c r="M93" s="32" t="s">
        <v>126</v>
      </c>
      <c r="N93" s="31"/>
      <c r="O93" s="32">
        <v>0</v>
      </c>
      <c r="P93" s="31"/>
      <c r="Q93" s="32" t="s">
        <v>126</v>
      </c>
      <c r="R93" s="31"/>
      <c r="S93" s="31"/>
      <c r="T93" s="32" t="s">
        <v>126</v>
      </c>
      <c r="U93" s="31"/>
      <c r="V93" s="31"/>
      <c r="W93" s="32" t="s">
        <v>126</v>
      </c>
      <c r="X93" s="31"/>
      <c r="Y93" s="31"/>
      <c r="Z93" s="31"/>
    </row>
    <row r="94" spans="6:26" x14ac:dyDescent="0.2">
      <c r="F94" s="36" t="s">
        <v>359</v>
      </c>
      <c r="G94" s="33" t="s">
        <v>124</v>
      </c>
      <c r="H94" s="31"/>
      <c r="I94" s="32" t="s">
        <v>134</v>
      </c>
      <c r="J94" s="32" t="s">
        <v>116</v>
      </c>
      <c r="K94" s="32" t="s">
        <v>135</v>
      </c>
      <c r="L94" s="31"/>
      <c r="M94" s="32" t="s">
        <v>126</v>
      </c>
      <c r="N94" s="31"/>
      <c r="O94" s="32">
        <v>0</v>
      </c>
      <c r="P94" s="31"/>
      <c r="Q94" s="32" t="s">
        <v>126</v>
      </c>
      <c r="R94" s="31"/>
      <c r="S94" s="31"/>
      <c r="T94" s="32" t="s">
        <v>126</v>
      </c>
      <c r="U94" s="31"/>
      <c r="V94" s="31"/>
      <c r="W94" s="32" t="s">
        <v>126</v>
      </c>
      <c r="X94" s="31"/>
      <c r="Y94" s="31"/>
      <c r="Z94" s="31"/>
    </row>
    <row r="95" spans="6:26" x14ac:dyDescent="0.2">
      <c r="F95" s="36" t="s">
        <v>356</v>
      </c>
      <c r="G95" s="33" t="s">
        <v>124</v>
      </c>
      <c r="H95" s="31"/>
      <c r="I95" s="32" t="s">
        <v>136</v>
      </c>
      <c r="J95" s="32" t="s">
        <v>116</v>
      </c>
      <c r="K95" s="32" t="s">
        <v>137</v>
      </c>
      <c r="L95" s="31"/>
      <c r="M95" s="32" t="s">
        <v>126</v>
      </c>
      <c r="N95" s="31"/>
      <c r="O95" s="32">
        <v>0</v>
      </c>
      <c r="P95" s="31"/>
      <c r="Q95" s="32" t="s">
        <v>126</v>
      </c>
      <c r="R95" s="31"/>
      <c r="S95" s="31"/>
      <c r="T95" s="32" t="s">
        <v>126</v>
      </c>
      <c r="U95" s="31"/>
      <c r="V95" s="31"/>
      <c r="W95" s="32" t="s">
        <v>126</v>
      </c>
      <c r="X95" s="31"/>
      <c r="Y95" s="31"/>
      <c r="Z95" s="31"/>
    </row>
    <row r="96" spans="6:26" x14ac:dyDescent="0.2">
      <c r="F96" s="36" t="s">
        <v>354</v>
      </c>
      <c r="G96" s="33" t="s">
        <v>124</v>
      </c>
      <c r="H96" s="31"/>
      <c r="I96" s="32" t="s">
        <v>138</v>
      </c>
      <c r="J96" s="32" t="s">
        <v>116</v>
      </c>
      <c r="K96" s="32" t="s">
        <v>139</v>
      </c>
      <c r="L96" s="31"/>
      <c r="M96" s="32" t="s">
        <v>126</v>
      </c>
      <c r="N96" s="31"/>
      <c r="O96" s="32">
        <v>0</v>
      </c>
      <c r="P96" s="31"/>
      <c r="Q96" s="32" t="s">
        <v>126</v>
      </c>
      <c r="R96" s="31"/>
      <c r="S96" s="31"/>
      <c r="T96" s="32" t="s">
        <v>126</v>
      </c>
      <c r="U96" s="31"/>
      <c r="V96" s="31"/>
      <c r="W96" s="32" t="s">
        <v>126</v>
      </c>
      <c r="X96" s="31"/>
      <c r="Y96" s="31"/>
      <c r="Z96" s="31"/>
    </row>
    <row r="97" spans="6:26" x14ac:dyDescent="0.2">
      <c r="F97" s="36" t="s">
        <v>360</v>
      </c>
      <c r="G97" s="33" t="s">
        <v>124</v>
      </c>
      <c r="H97" s="31"/>
      <c r="I97" s="32" t="s">
        <v>140</v>
      </c>
      <c r="J97" s="32" t="s">
        <v>116</v>
      </c>
      <c r="K97" s="32" t="s">
        <v>141</v>
      </c>
      <c r="L97" s="31"/>
      <c r="M97" s="32" t="s">
        <v>126</v>
      </c>
      <c r="N97" s="31"/>
      <c r="O97" s="32">
        <v>0</v>
      </c>
      <c r="P97" s="31"/>
      <c r="Q97" s="32" t="s">
        <v>126</v>
      </c>
      <c r="R97" s="31"/>
      <c r="S97" s="31"/>
      <c r="T97" s="32" t="s">
        <v>126</v>
      </c>
      <c r="U97" s="31"/>
      <c r="V97" s="31"/>
      <c r="W97" s="32" t="s">
        <v>126</v>
      </c>
      <c r="X97" s="31"/>
      <c r="Y97" s="31"/>
      <c r="Z97" s="31"/>
    </row>
    <row r="98" spans="6:26" x14ac:dyDescent="0.2">
      <c r="F98" s="36" t="s">
        <v>367</v>
      </c>
      <c r="G98" s="33" t="s">
        <v>142</v>
      </c>
      <c r="H98" s="31"/>
      <c r="I98" s="32" t="s">
        <v>143</v>
      </c>
      <c r="J98" s="32" t="s">
        <v>116</v>
      </c>
      <c r="K98" s="32" t="s">
        <v>144</v>
      </c>
      <c r="L98" s="31"/>
      <c r="M98" s="32" t="s">
        <v>126</v>
      </c>
      <c r="N98" s="31"/>
      <c r="O98" s="32">
        <v>0</v>
      </c>
      <c r="P98" s="31"/>
      <c r="Q98" s="32" t="s">
        <v>126</v>
      </c>
      <c r="R98" s="31"/>
      <c r="S98" s="31"/>
      <c r="T98" s="32" t="s">
        <v>126</v>
      </c>
      <c r="U98" s="31"/>
      <c r="V98" s="31"/>
      <c r="W98" s="32" t="s">
        <v>126</v>
      </c>
      <c r="X98" s="31"/>
      <c r="Y98" s="31"/>
      <c r="Z98" s="31"/>
    </row>
    <row r="99" spans="6:26" x14ac:dyDescent="0.2">
      <c r="F99" s="36" t="s">
        <v>368</v>
      </c>
      <c r="G99" s="33" t="s">
        <v>142</v>
      </c>
      <c r="H99" s="31"/>
      <c r="I99" s="32" t="s">
        <v>145</v>
      </c>
      <c r="J99" s="32" t="s">
        <v>116</v>
      </c>
      <c r="K99" s="32" t="s">
        <v>146</v>
      </c>
      <c r="L99" s="31"/>
      <c r="M99" s="32" t="s">
        <v>126</v>
      </c>
      <c r="N99" s="31"/>
      <c r="O99" s="32">
        <v>0</v>
      </c>
      <c r="P99" s="31"/>
      <c r="Q99" s="32" t="s">
        <v>126</v>
      </c>
      <c r="R99" s="31"/>
      <c r="S99" s="31"/>
      <c r="T99" s="32" t="s">
        <v>126</v>
      </c>
      <c r="U99" s="31"/>
      <c r="V99" s="31"/>
      <c r="W99" s="32" t="s">
        <v>126</v>
      </c>
      <c r="X99" s="31"/>
      <c r="Y99" s="31"/>
      <c r="Z99" s="31"/>
    </row>
    <row r="100" spans="6:26" x14ac:dyDescent="0.2">
      <c r="F100" s="36" t="s">
        <v>369</v>
      </c>
      <c r="G100" s="33" t="s">
        <v>142</v>
      </c>
      <c r="H100" s="31"/>
      <c r="I100" s="32" t="s">
        <v>147</v>
      </c>
      <c r="J100" s="32" t="s">
        <v>116</v>
      </c>
      <c r="K100" s="32" t="s">
        <v>148</v>
      </c>
      <c r="L100" s="31"/>
      <c r="M100" s="32" t="s">
        <v>126</v>
      </c>
      <c r="N100" s="31"/>
      <c r="O100" s="32">
        <v>0</v>
      </c>
      <c r="P100" s="31"/>
      <c r="Q100" s="32" t="s">
        <v>126</v>
      </c>
      <c r="R100" s="31"/>
      <c r="S100" s="31"/>
      <c r="T100" s="32" t="s">
        <v>126</v>
      </c>
      <c r="U100" s="31"/>
      <c r="V100" s="31"/>
      <c r="W100" s="32" t="s">
        <v>126</v>
      </c>
      <c r="X100" s="31"/>
      <c r="Y100" s="31"/>
      <c r="Z100" s="31"/>
    </row>
    <row r="101" spans="6:26" x14ac:dyDescent="0.2">
      <c r="F101" s="36" t="s">
        <v>370</v>
      </c>
      <c r="G101" s="33" t="s">
        <v>142</v>
      </c>
      <c r="H101" s="31"/>
      <c r="I101" s="32" t="s">
        <v>149</v>
      </c>
      <c r="J101" s="32" t="s">
        <v>116</v>
      </c>
      <c r="K101" s="32" t="s">
        <v>150</v>
      </c>
      <c r="L101" s="31"/>
      <c r="M101" s="32" t="s">
        <v>126</v>
      </c>
      <c r="N101" s="31"/>
      <c r="O101" s="32">
        <v>0</v>
      </c>
      <c r="P101" s="31"/>
      <c r="Q101" s="32" t="s">
        <v>126</v>
      </c>
      <c r="R101" s="31"/>
      <c r="S101" s="31"/>
      <c r="T101" s="32" t="s">
        <v>126</v>
      </c>
      <c r="U101" s="31"/>
      <c r="V101" s="31"/>
      <c r="W101" s="32" t="s">
        <v>126</v>
      </c>
      <c r="X101" s="31"/>
      <c r="Y101" s="31"/>
      <c r="Z101" s="31"/>
    </row>
    <row r="102" spans="6:26" x14ac:dyDescent="0.2">
      <c r="F102" s="36" t="s">
        <v>371</v>
      </c>
      <c r="G102" s="33">
        <v>13</v>
      </c>
      <c r="H102" s="31"/>
      <c r="I102" s="32" t="s">
        <v>151</v>
      </c>
      <c r="J102" s="32" t="s">
        <v>116</v>
      </c>
      <c r="K102" s="32" t="s">
        <v>152</v>
      </c>
      <c r="L102" s="31"/>
      <c r="M102" s="32" t="s">
        <v>126</v>
      </c>
      <c r="N102" s="31"/>
      <c r="O102" s="32">
        <v>0</v>
      </c>
      <c r="P102" s="31"/>
      <c r="Q102" s="32" t="s">
        <v>126</v>
      </c>
      <c r="R102" s="31"/>
      <c r="S102" s="31"/>
      <c r="T102" s="32" t="s">
        <v>126</v>
      </c>
      <c r="U102" s="31"/>
      <c r="V102" s="31"/>
      <c r="W102" s="32" t="s">
        <v>126</v>
      </c>
      <c r="X102" s="31"/>
      <c r="Y102" s="31"/>
      <c r="Z102" s="31"/>
    </row>
    <row r="103" spans="6:26" x14ac:dyDescent="0.2">
      <c r="F103" s="36" t="s">
        <v>372</v>
      </c>
      <c r="G103" s="33">
        <v>13</v>
      </c>
      <c r="H103" s="31"/>
      <c r="I103" s="32" t="s">
        <v>153</v>
      </c>
      <c r="J103" s="32" t="s">
        <v>116</v>
      </c>
      <c r="K103" s="32" t="s">
        <v>154</v>
      </c>
      <c r="L103" s="31"/>
      <c r="M103" s="32" t="s">
        <v>126</v>
      </c>
      <c r="N103" s="31"/>
      <c r="O103" s="32">
        <v>0</v>
      </c>
      <c r="P103" s="31"/>
      <c r="Q103" s="32" t="s">
        <v>126</v>
      </c>
      <c r="R103" s="31"/>
      <c r="S103" s="31"/>
      <c r="T103" s="32" t="s">
        <v>126</v>
      </c>
      <c r="U103" s="31"/>
      <c r="V103" s="31"/>
      <c r="W103" s="32" t="s">
        <v>126</v>
      </c>
      <c r="X103" s="31"/>
      <c r="Y103" s="31"/>
      <c r="Z103" s="31"/>
    </row>
    <row r="104" spans="6:26" x14ac:dyDescent="0.2">
      <c r="F104" s="36" t="s">
        <v>373</v>
      </c>
      <c r="G104" s="33">
        <v>13</v>
      </c>
      <c r="H104" s="31"/>
      <c r="I104" s="32" t="s">
        <v>155</v>
      </c>
      <c r="J104" s="32" t="s">
        <v>116</v>
      </c>
      <c r="K104" s="32" t="s">
        <v>156</v>
      </c>
      <c r="L104" s="31"/>
      <c r="M104" s="32" t="s">
        <v>126</v>
      </c>
      <c r="N104" s="31"/>
      <c r="O104" s="32">
        <v>0</v>
      </c>
      <c r="P104" s="31"/>
      <c r="Q104" s="32" t="s">
        <v>126</v>
      </c>
      <c r="R104" s="31"/>
      <c r="S104" s="31"/>
      <c r="T104" s="32" t="s">
        <v>126</v>
      </c>
      <c r="U104" s="31"/>
      <c r="V104" s="31"/>
      <c r="W104" s="32" t="s">
        <v>126</v>
      </c>
      <c r="X104" s="31"/>
      <c r="Y104" s="31"/>
      <c r="Z104" s="31"/>
    </row>
    <row r="105" spans="6:26" x14ac:dyDescent="0.2">
      <c r="F105" s="36" t="s">
        <v>374</v>
      </c>
      <c r="G105" s="33">
        <v>13</v>
      </c>
      <c r="H105" s="31"/>
      <c r="I105" s="32" t="s">
        <v>157</v>
      </c>
      <c r="J105" s="32" t="s">
        <v>116</v>
      </c>
      <c r="K105" s="32" t="s">
        <v>158</v>
      </c>
      <c r="L105" s="31"/>
      <c r="M105" s="32" t="s">
        <v>126</v>
      </c>
      <c r="N105" s="31"/>
      <c r="O105" s="32">
        <v>0</v>
      </c>
      <c r="P105" s="31"/>
      <c r="Q105" s="32" t="s">
        <v>126</v>
      </c>
      <c r="R105" s="31"/>
      <c r="S105" s="31"/>
      <c r="T105" s="32" t="s">
        <v>126</v>
      </c>
      <c r="U105" s="31"/>
      <c r="V105" s="31"/>
      <c r="W105" s="32" t="s">
        <v>126</v>
      </c>
      <c r="X105" s="31"/>
      <c r="Y105" s="31"/>
      <c r="Z105" s="31"/>
    </row>
    <row r="106" spans="6:26" x14ac:dyDescent="0.2">
      <c r="F106" s="36" t="s">
        <v>375</v>
      </c>
      <c r="G106" s="33">
        <v>9</v>
      </c>
      <c r="H106" s="31"/>
      <c r="I106" s="32" t="s">
        <v>159</v>
      </c>
      <c r="J106" s="32" t="s">
        <v>116</v>
      </c>
      <c r="K106" s="32" t="s">
        <v>160</v>
      </c>
      <c r="L106" s="31"/>
      <c r="M106" s="32" t="s">
        <v>126</v>
      </c>
      <c r="N106" s="31"/>
      <c r="O106" s="32">
        <v>0</v>
      </c>
      <c r="P106" s="31"/>
      <c r="Q106" s="32" t="s">
        <v>126</v>
      </c>
      <c r="R106" s="31"/>
      <c r="S106" s="31"/>
      <c r="T106" s="32" t="s">
        <v>126</v>
      </c>
      <c r="U106" s="31"/>
      <c r="V106" s="31"/>
      <c r="W106" s="32" t="s">
        <v>126</v>
      </c>
      <c r="X106" s="31"/>
      <c r="Y106" s="31"/>
      <c r="Z106" s="31"/>
    </row>
    <row r="107" spans="6:26" x14ac:dyDescent="0.2">
      <c r="F107" s="36" t="s">
        <v>376</v>
      </c>
      <c r="G107" s="33">
        <v>9</v>
      </c>
      <c r="H107" s="31"/>
      <c r="I107" s="32" t="s">
        <v>161</v>
      </c>
      <c r="J107" s="32" t="s">
        <v>116</v>
      </c>
      <c r="K107" s="32" t="s">
        <v>162</v>
      </c>
      <c r="L107" s="31"/>
      <c r="M107" s="32" t="s">
        <v>126</v>
      </c>
      <c r="N107" s="31"/>
      <c r="O107" s="32">
        <v>0</v>
      </c>
      <c r="P107" s="31"/>
      <c r="Q107" s="32" t="s">
        <v>126</v>
      </c>
      <c r="R107" s="31"/>
      <c r="S107" s="31"/>
      <c r="T107" s="32" t="s">
        <v>126</v>
      </c>
      <c r="U107" s="31"/>
      <c r="V107" s="31"/>
      <c r="W107" s="32" t="s">
        <v>126</v>
      </c>
      <c r="X107" s="31"/>
      <c r="Y107" s="31"/>
      <c r="Z107" s="31"/>
    </row>
    <row r="108" spans="6:26" x14ac:dyDescent="0.2">
      <c r="F108" s="36" t="s">
        <v>377</v>
      </c>
      <c r="G108" s="33">
        <v>9</v>
      </c>
      <c r="H108" s="31"/>
      <c r="I108" s="32" t="s">
        <v>163</v>
      </c>
      <c r="J108" s="32" t="s">
        <v>116</v>
      </c>
      <c r="K108" s="32" t="s">
        <v>164</v>
      </c>
      <c r="L108" s="31"/>
      <c r="M108" s="32" t="s">
        <v>126</v>
      </c>
      <c r="N108" s="31"/>
      <c r="O108" s="32">
        <v>0</v>
      </c>
      <c r="P108" s="31"/>
      <c r="Q108" s="32" t="s">
        <v>126</v>
      </c>
      <c r="R108" s="31"/>
      <c r="S108" s="31"/>
      <c r="T108" s="32" t="s">
        <v>126</v>
      </c>
      <c r="U108" s="31"/>
      <c r="V108" s="31"/>
      <c r="W108" s="32" t="s">
        <v>126</v>
      </c>
      <c r="X108" s="31"/>
      <c r="Y108" s="31"/>
      <c r="Z108" s="31"/>
    </row>
    <row r="109" spans="6:26" x14ac:dyDescent="0.2">
      <c r="F109" s="36" t="s">
        <v>378</v>
      </c>
      <c r="G109" s="33">
        <v>9</v>
      </c>
      <c r="H109" s="31"/>
      <c r="I109" s="32" t="s">
        <v>165</v>
      </c>
      <c r="J109" s="32" t="s">
        <v>116</v>
      </c>
      <c r="K109" s="32" t="s">
        <v>166</v>
      </c>
      <c r="L109" s="31"/>
      <c r="M109" s="32" t="s">
        <v>126</v>
      </c>
      <c r="N109" s="31"/>
      <c r="O109" s="32">
        <v>0</v>
      </c>
      <c r="P109" s="31"/>
      <c r="Q109" s="32" t="s">
        <v>126</v>
      </c>
      <c r="R109" s="31"/>
      <c r="S109" s="31"/>
      <c r="T109" s="32" t="s">
        <v>126</v>
      </c>
      <c r="U109" s="31"/>
      <c r="V109" s="31"/>
      <c r="W109" s="32" t="s">
        <v>126</v>
      </c>
      <c r="X109" s="31"/>
      <c r="Y109" s="31"/>
      <c r="Z109" s="31"/>
    </row>
    <row r="110" spans="6:26" x14ac:dyDescent="0.2">
      <c r="F110" s="36" t="s">
        <v>379</v>
      </c>
      <c r="G110" s="33" t="s">
        <v>167</v>
      </c>
      <c r="H110" s="31"/>
      <c r="I110" s="32" t="s">
        <v>168</v>
      </c>
      <c r="J110" s="32" t="s">
        <v>116</v>
      </c>
      <c r="K110" s="32" t="s">
        <v>169</v>
      </c>
      <c r="L110" s="31"/>
      <c r="M110" s="32" t="s">
        <v>126</v>
      </c>
      <c r="N110" s="31"/>
      <c r="O110" s="32">
        <v>0</v>
      </c>
      <c r="P110" s="31"/>
      <c r="Q110" s="32" t="s">
        <v>126</v>
      </c>
      <c r="R110" s="31"/>
      <c r="S110" s="31"/>
      <c r="T110" s="32" t="s">
        <v>126</v>
      </c>
      <c r="U110" s="31"/>
      <c r="V110" s="31"/>
      <c r="W110" s="32" t="s">
        <v>126</v>
      </c>
      <c r="X110" s="31"/>
      <c r="Y110" s="31"/>
      <c r="Z110" s="31"/>
    </row>
    <row r="111" spans="6:26" x14ac:dyDescent="0.2">
      <c r="F111" s="36" t="s">
        <v>380</v>
      </c>
      <c r="G111" s="33" t="s">
        <v>167</v>
      </c>
      <c r="H111" s="31"/>
      <c r="I111" s="32" t="s">
        <v>170</v>
      </c>
      <c r="J111" s="32" t="s">
        <v>116</v>
      </c>
      <c r="K111" s="32" t="s">
        <v>171</v>
      </c>
      <c r="L111" s="31"/>
      <c r="M111" s="32" t="s">
        <v>126</v>
      </c>
      <c r="N111" s="31"/>
      <c r="O111" s="32">
        <v>0</v>
      </c>
      <c r="P111" s="31"/>
      <c r="Q111" s="32" t="s">
        <v>126</v>
      </c>
      <c r="R111" s="31"/>
      <c r="S111" s="31"/>
      <c r="T111" s="32" t="s">
        <v>126</v>
      </c>
      <c r="U111" s="31"/>
      <c r="V111" s="31"/>
      <c r="W111" s="32" t="s">
        <v>126</v>
      </c>
      <c r="X111" s="31"/>
      <c r="Y111" s="31"/>
      <c r="Z111" s="31"/>
    </row>
    <row r="112" spans="6:26" x14ac:dyDescent="0.2">
      <c r="F112" s="36" t="s">
        <v>381</v>
      </c>
      <c r="G112" s="33">
        <v>7</v>
      </c>
      <c r="H112" s="31"/>
      <c r="I112" s="32" t="s">
        <v>172</v>
      </c>
      <c r="J112" s="32" t="s">
        <v>116</v>
      </c>
      <c r="K112" s="32" t="s">
        <v>173</v>
      </c>
      <c r="L112" s="31"/>
      <c r="M112" s="32" t="s">
        <v>126</v>
      </c>
      <c r="N112" s="31"/>
      <c r="O112" s="32">
        <v>0</v>
      </c>
      <c r="P112" s="31"/>
      <c r="Q112" s="32" t="s">
        <v>126</v>
      </c>
      <c r="R112" s="31"/>
      <c r="S112" s="31"/>
      <c r="T112" s="32" t="s">
        <v>126</v>
      </c>
      <c r="U112" s="31"/>
      <c r="V112" s="31"/>
      <c r="W112" s="32" t="s">
        <v>126</v>
      </c>
      <c r="X112" s="31"/>
      <c r="Y112" s="31"/>
      <c r="Z112" s="31"/>
    </row>
    <row r="113" spans="6:26" x14ac:dyDescent="0.2">
      <c r="F113" s="36" t="s">
        <v>382</v>
      </c>
      <c r="G113" s="33">
        <v>7</v>
      </c>
      <c r="H113" s="31"/>
      <c r="I113" s="32" t="s">
        <v>174</v>
      </c>
      <c r="J113" s="32" t="s">
        <v>116</v>
      </c>
      <c r="K113" s="32" t="s">
        <v>175</v>
      </c>
      <c r="L113" s="31"/>
      <c r="M113" s="32" t="s">
        <v>126</v>
      </c>
      <c r="N113" s="31"/>
      <c r="O113" s="32">
        <v>0</v>
      </c>
      <c r="P113" s="31"/>
      <c r="Q113" s="32" t="s">
        <v>126</v>
      </c>
      <c r="R113" s="31"/>
      <c r="S113" s="31"/>
      <c r="T113" s="32" t="s">
        <v>126</v>
      </c>
      <c r="U113" s="31"/>
      <c r="V113" s="31"/>
      <c r="W113" s="32" t="s">
        <v>126</v>
      </c>
      <c r="X113" s="31"/>
      <c r="Y113" s="31"/>
      <c r="Z113" s="31"/>
    </row>
    <row r="114" spans="6:26" x14ac:dyDescent="0.2">
      <c r="F114" s="36" t="s">
        <v>383</v>
      </c>
      <c r="G114" s="33">
        <v>5</v>
      </c>
      <c r="H114" s="31"/>
      <c r="I114" s="32" t="s">
        <v>176</v>
      </c>
      <c r="J114" s="32" t="s">
        <v>116</v>
      </c>
      <c r="K114" s="32" t="s">
        <v>177</v>
      </c>
      <c r="L114" s="31"/>
      <c r="M114" s="32" t="s">
        <v>126</v>
      </c>
      <c r="N114" s="31"/>
      <c r="O114" s="32">
        <v>0</v>
      </c>
      <c r="P114" s="31"/>
      <c r="Q114" s="32" t="s">
        <v>126</v>
      </c>
      <c r="R114" s="31"/>
      <c r="S114" s="31"/>
      <c r="T114" s="32" t="s">
        <v>126</v>
      </c>
      <c r="U114" s="31"/>
      <c r="V114" s="31"/>
      <c r="W114" s="32" t="s">
        <v>126</v>
      </c>
      <c r="X114" s="31"/>
      <c r="Y114" s="31"/>
      <c r="Z114" s="31"/>
    </row>
    <row r="115" spans="6:26" x14ac:dyDescent="0.2">
      <c r="F115" s="36" t="s">
        <v>384</v>
      </c>
      <c r="G115" s="33">
        <v>5</v>
      </c>
      <c r="H115" s="31"/>
      <c r="I115" s="32" t="s">
        <v>178</v>
      </c>
      <c r="J115" s="32" t="s">
        <v>116</v>
      </c>
      <c r="K115" s="32" t="s">
        <v>179</v>
      </c>
      <c r="L115" s="31"/>
      <c r="M115" s="32" t="s">
        <v>126</v>
      </c>
      <c r="N115" s="31"/>
      <c r="O115" s="32">
        <v>0</v>
      </c>
      <c r="P115" s="31"/>
      <c r="Q115" s="32" t="s">
        <v>126</v>
      </c>
      <c r="R115" s="31"/>
      <c r="S115" s="31"/>
      <c r="T115" s="32" t="s">
        <v>126</v>
      </c>
      <c r="U115" s="31"/>
      <c r="V115" s="31"/>
      <c r="W115" s="32" t="s">
        <v>126</v>
      </c>
      <c r="X115" s="31"/>
      <c r="Y115" s="31"/>
      <c r="Z115" s="31"/>
    </row>
    <row r="116" spans="6:26" x14ac:dyDescent="0.2">
      <c r="F116" s="36" t="s">
        <v>385</v>
      </c>
      <c r="G116" s="33" t="s">
        <v>180</v>
      </c>
      <c r="H116" s="31"/>
      <c r="I116" s="32" t="s">
        <v>181</v>
      </c>
      <c r="J116" s="32" t="s">
        <v>116</v>
      </c>
      <c r="K116" s="32" t="s">
        <v>182</v>
      </c>
      <c r="L116" s="31"/>
      <c r="M116" s="32" t="s">
        <v>126</v>
      </c>
      <c r="N116" s="31"/>
      <c r="O116" s="32">
        <v>0</v>
      </c>
      <c r="P116" s="31"/>
      <c r="Q116" s="32" t="s">
        <v>126</v>
      </c>
      <c r="R116" s="31"/>
      <c r="S116" s="31"/>
      <c r="T116" s="32" t="s">
        <v>126</v>
      </c>
      <c r="U116" s="31"/>
      <c r="V116" s="31"/>
      <c r="W116" s="32" t="s">
        <v>126</v>
      </c>
      <c r="X116" s="31"/>
      <c r="Y116" s="31"/>
      <c r="Z116" s="31"/>
    </row>
    <row r="117" spans="6:26" x14ac:dyDescent="0.2">
      <c r="F117" s="36" t="s">
        <v>386</v>
      </c>
      <c r="G117" s="33" t="s">
        <v>180</v>
      </c>
      <c r="H117" s="31"/>
      <c r="I117" s="32" t="s">
        <v>183</v>
      </c>
      <c r="J117" s="32" t="s">
        <v>116</v>
      </c>
      <c r="K117" s="32" t="s">
        <v>184</v>
      </c>
      <c r="L117" s="31"/>
      <c r="M117" s="32" t="s">
        <v>126</v>
      </c>
      <c r="N117" s="31"/>
      <c r="O117" s="32">
        <v>0</v>
      </c>
      <c r="P117" s="31"/>
      <c r="Q117" s="32" t="s">
        <v>126</v>
      </c>
      <c r="R117" s="31"/>
      <c r="S117" s="31"/>
      <c r="T117" s="32" t="s">
        <v>126</v>
      </c>
      <c r="U117" s="31"/>
      <c r="V117" s="31"/>
      <c r="W117" s="32" t="s">
        <v>126</v>
      </c>
      <c r="X117" s="31"/>
      <c r="Y117" s="31"/>
      <c r="Z117" s="31"/>
    </row>
    <row r="118" spans="6:26" x14ac:dyDescent="0.2">
      <c r="F118" s="36" t="s">
        <v>387</v>
      </c>
      <c r="G118" s="34" t="s">
        <v>190</v>
      </c>
      <c r="H118" s="31"/>
      <c r="I118" s="32" t="s">
        <v>185</v>
      </c>
      <c r="J118" s="32" t="s">
        <v>116</v>
      </c>
      <c r="K118" s="32" t="s">
        <v>186</v>
      </c>
      <c r="L118" s="31"/>
      <c r="M118" s="32" t="s">
        <v>126</v>
      </c>
      <c r="N118" s="31"/>
      <c r="O118" s="32">
        <v>0</v>
      </c>
      <c r="P118" s="31"/>
      <c r="Q118" s="32" t="s">
        <v>126</v>
      </c>
      <c r="R118" s="31"/>
      <c r="S118" s="31"/>
      <c r="T118" s="32" t="s">
        <v>126</v>
      </c>
      <c r="U118" s="31"/>
      <c r="V118" s="31"/>
      <c r="W118" s="32" t="s">
        <v>126</v>
      </c>
      <c r="X118" s="31"/>
      <c r="Y118" s="31"/>
      <c r="Z118" s="31"/>
    </row>
    <row r="119" spans="6:26" x14ac:dyDescent="0.2">
      <c r="F119" s="36" t="s">
        <v>388</v>
      </c>
      <c r="G119" s="33" t="s">
        <v>187</v>
      </c>
      <c r="H119" s="31"/>
      <c r="I119" s="32" t="s">
        <v>188</v>
      </c>
      <c r="J119" s="32" t="s">
        <v>116</v>
      </c>
      <c r="K119" s="32" t="s">
        <v>189</v>
      </c>
      <c r="L119" s="31"/>
      <c r="M119" s="32" t="s">
        <v>126</v>
      </c>
      <c r="N119" s="31"/>
      <c r="O119" s="32">
        <v>0</v>
      </c>
      <c r="P119" s="31"/>
      <c r="Q119" s="32" t="s">
        <v>126</v>
      </c>
      <c r="R119" s="31"/>
      <c r="S119" s="31"/>
      <c r="T119" s="32" t="s">
        <v>126</v>
      </c>
      <c r="U119" s="31"/>
      <c r="V119" s="31"/>
      <c r="W119" s="32" t="s">
        <v>126</v>
      </c>
      <c r="X119" s="31"/>
      <c r="Y119" s="31"/>
      <c r="Z119" s="31"/>
    </row>
  </sheetData>
  <mergeCells count="8">
    <mergeCell ref="D31:E31"/>
    <mergeCell ref="D38:E38"/>
    <mergeCell ref="D44:E44"/>
    <mergeCell ref="K90:L90"/>
    <mergeCell ref="D1:E1"/>
    <mergeCell ref="D2:E2"/>
    <mergeCell ref="D3:E3"/>
    <mergeCell ref="D23:E23"/>
  </mergeCells>
  <phoneticPr fontId="19" type="noConversion"/>
  <hyperlinks>
    <hyperlink ref="D52" r:id="rId1" xr:uid="{00000000-0004-0000-0500-00000000000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4B06-59A9-BF4E-BC4B-FFA0A8F8B30F}">
  <dimension ref="B3:S44"/>
  <sheetViews>
    <sheetView topLeftCell="A2" zoomScale="108" zoomScaleNormal="100" workbookViewId="0">
      <selection activeCell="H45" sqref="H45"/>
    </sheetView>
  </sheetViews>
  <sheetFormatPr baseColWidth="10" defaultColWidth="8.83203125" defaultRowHeight="16" x14ac:dyDescent="0.2"/>
  <cols>
    <col min="1" max="1" width="4.83203125" customWidth="1"/>
    <col min="2" max="2" width="4.33203125" style="116" bestFit="1" customWidth="1"/>
    <col min="3" max="3" width="2.83203125" style="116" bestFit="1" customWidth="1"/>
    <col min="4" max="4" width="13" style="116" customWidth="1"/>
    <col min="5" max="5" width="8.83203125" style="116" customWidth="1"/>
    <col min="6" max="6" width="9.5" style="116" bestFit="1" customWidth="1"/>
    <col min="7" max="7" width="8.6640625" style="116" bestFit="1" customWidth="1"/>
    <col min="8" max="8" width="51.5" customWidth="1"/>
    <col min="9" max="9" width="10.33203125" style="117" bestFit="1" customWidth="1"/>
    <col min="10" max="11" width="11" style="116" bestFit="1" customWidth="1"/>
    <col min="12" max="12" width="10.33203125" style="117" bestFit="1" customWidth="1"/>
    <col min="13" max="13" width="43.1640625" bestFit="1" customWidth="1"/>
    <col min="19" max="19" width="39" bestFit="1" customWidth="1"/>
  </cols>
  <sheetData>
    <row r="3" spans="2:19" x14ac:dyDescent="0.2">
      <c r="B3" s="1" t="s">
        <v>422</v>
      </c>
      <c r="C3" s="1" t="s">
        <v>437</v>
      </c>
      <c r="D3" s="1" t="s">
        <v>423</v>
      </c>
      <c r="E3" s="1" t="s">
        <v>424</v>
      </c>
      <c r="F3" s="1" t="s">
        <v>425</v>
      </c>
      <c r="G3" s="1" t="s">
        <v>426</v>
      </c>
      <c r="H3" s="24" t="s">
        <v>427</v>
      </c>
      <c r="I3" s="193" t="s">
        <v>428</v>
      </c>
      <c r="J3" s="1" t="s">
        <v>436</v>
      </c>
      <c r="K3" s="1" t="s">
        <v>434</v>
      </c>
      <c r="L3" s="193" t="s">
        <v>429</v>
      </c>
      <c r="M3" s="24" t="s">
        <v>430</v>
      </c>
    </row>
    <row r="4" spans="2:19" x14ac:dyDescent="0.2">
      <c r="B4" s="1">
        <v>1</v>
      </c>
      <c r="C4" s="1" t="s">
        <v>438</v>
      </c>
      <c r="D4" s="194"/>
      <c r="E4" s="195"/>
      <c r="F4" s="1"/>
      <c r="G4" s="1" t="s">
        <v>433</v>
      </c>
      <c r="H4" s="196" t="str">
        <f>S5</f>
        <v>AHMET NECATİ SULHAN - BÜLENT TURAN</v>
      </c>
      <c r="I4" s="193">
        <v>2</v>
      </c>
      <c r="J4" s="1">
        <v>42</v>
      </c>
      <c r="K4" s="1">
        <v>28</v>
      </c>
      <c r="L4" s="193">
        <v>0</v>
      </c>
      <c r="M4" s="24" t="str">
        <f>S7</f>
        <v>VOLKAN ÖZAKMAN - VOLKAN ÖZFIRART (SEDAT ÖZER)</v>
      </c>
      <c r="N4" t="s">
        <v>476</v>
      </c>
      <c r="R4" s="57" t="s">
        <v>77</v>
      </c>
      <c r="S4" s="57" t="s">
        <v>240</v>
      </c>
    </row>
    <row r="5" spans="2:19" x14ac:dyDescent="0.2">
      <c r="B5" s="1">
        <v>2</v>
      </c>
      <c r="C5" s="1" t="s">
        <v>438</v>
      </c>
      <c r="D5" s="194"/>
      <c r="E5" s="195"/>
      <c r="F5" s="1"/>
      <c r="G5" s="1" t="s">
        <v>435</v>
      </c>
      <c r="H5" s="24" t="str">
        <f>S6</f>
        <v>KAYHAN KARTAL EJDER - ERCÜMENT PAĞDA</v>
      </c>
      <c r="I5" s="193">
        <v>2</v>
      </c>
      <c r="J5" s="1">
        <v>42</v>
      </c>
      <c r="K5" s="1">
        <v>30</v>
      </c>
      <c r="L5" s="193">
        <v>0</v>
      </c>
      <c r="M5" s="196" t="str">
        <f>S7</f>
        <v>VOLKAN ÖZAKMAN - VOLKAN ÖZFIRART (SEDAT ÖZER)</v>
      </c>
      <c r="N5" t="s">
        <v>477</v>
      </c>
      <c r="R5" s="59">
        <v>1</v>
      </c>
      <c r="S5" s="58" t="s">
        <v>22</v>
      </c>
    </row>
    <row r="6" spans="2:19" x14ac:dyDescent="0.2">
      <c r="B6" s="1">
        <v>3</v>
      </c>
      <c r="C6" s="1" t="s">
        <v>438</v>
      </c>
      <c r="D6" s="194"/>
      <c r="E6" s="195"/>
      <c r="F6" s="1"/>
      <c r="G6" s="1" t="s">
        <v>433</v>
      </c>
      <c r="H6" s="24" t="str">
        <f>S5</f>
        <v>AHMET NECATİ SULHAN - BÜLENT TURAN</v>
      </c>
      <c r="I6" s="193">
        <v>1</v>
      </c>
      <c r="J6" s="1">
        <v>53</v>
      </c>
      <c r="K6" s="1">
        <v>60</v>
      </c>
      <c r="L6" s="193">
        <v>2</v>
      </c>
      <c r="M6" s="196" t="str">
        <f>S6</f>
        <v>KAYHAN KARTAL EJDER - ERCÜMENT PAĞDA</v>
      </c>
      <c r="N6" t="s">
        <v>478</v>
      </c>
      <c r="R6" s="59">
        <v>2</v>
      </c>
      <c r="S6" s="58" t="s">
        <v>24</v>
      </c>
    </row>
    <row r="7" spans="2:19" x14ac:dyDescent="0.2">
      <c r="B7" s="1">
        <v>4</v>
      </c>
      <c r="C7" s="1" t="s">
        <v>438</v>
      </c>
      <c r="D7" s="194"/>
      <c r="E7" s="195"/>
      <c r="F7" s="1"/>
      <c r="G7" s="1" t="s">
        <v>435</v>
      </c>
      <c r="H7" s="196" t="str">
        <f>S10</f>
        <v>HAKAN UNÇ - ZAFER AKDEMİR</v>
      </c>
      <c r="I7" s="193">
        <v>2</v>
      </c>
      <c r="J7" s="1">
        <v>55</v>
      </c>
      <c r="K7" s="1">
        <v>59</v>
      </c>
      <c r="L7" s="193">
        <v>1</v>
      </c>
      <c r="M7" s="24">
        <f>S12</f>
        <v>0</v>
      </c>
      <c r="N7" t="s">
        <v>481</v>
      </c>
      <c r="R7" s="59">
        <v>3</v>
      </c>
      <c r="S7" s="58" t="s">
        <v>50</v>
      </c>
    </row>
    <row r="8" spans="2:19" x14ac:dyDescent="0.2">
      <c r="B8" s="1">
        <v>5</v>
      </c>
      <c r="C8" s="1" t="s">
        <v>438</v>
      </c>
      <c r="D8" s="194"/>
      <c r="E8" s="195"/>
      <c r="F8" s="1"/>
      <c r="G8" s="1" t="s">
        <v>433</v>
      </c>
      <c r="H8" s="24" t="str">
        <f>S11</f>
        <v>MURAT BOZKURT - ALİHSAN ODABAŞI (MUSTAFA TAŞDÖVEN)</v>
      </c>
      <c r="I8" s="193">
        <v>0</v>
      </c>
      <c r="J8" s="1">
        <v>0</v>
      </c>
      <c r="K8" s="1">
        <v>0</v>
      </c>
      <c r="L8" s="193">
        <v>2</v>
      </c>
      <c r="M8" s="196">
        <f>S12</f>
        <v>0</v>
      </c>
      <c r="N8" t="s">
        <v>480</v>
      </c>
      <c r="R8" s="62"/>
      <c r="S8" s="62"/>
    </row>
    <row r="9" spans="2:19" x14ac:dyDescent="0.2">
      <c r="B9" s="1">
        <v>6</v>
      </c>
      <c r="C9" s="1" t="s">
        <v>438</v>
      </c>
      <c r="D9" s="194"/>
      <c r="E9" s="195"/>
      <c r="F9" s="1"/>
      <c r="G9" s="1"/>
      <c r="H9" s="24" t="str">
        <f>S10</f>
        <v>HAKAN UNÇ - ZAFER AKDEMİR</v>
      </c>
      <c r="I9" s="193">
        <v>1</v>
      </c>
      <c r="J9" s="1">
        <v>41</v>
      </c>
      <c r="K9" s="1">
        <v>54</v>
      </c>
      <c r="L9" s="193">
        <v>2</v>
      </c>
      <c r="M9" s="24" t="str">
        <f>S11</f>
        <v>MURAT BOZKURT - ALİHSAN ODABAŞI (MUSTAFA TAŞDÖVEN)</v>
      </c>
      <c r="N9" t="s">
        <v>479</v>
      </c>
      <c r="R9" s="57" t="s">
        <v>78</v>
      </c>
      <c r="S9" s="57" t="s">
        <v>240</v>
      </c>
    </row>
    <row r="10" spans="2:19" x14ac:dyDescent="0.2">
      <c r="B10" s="1">
        <v>7</v>
      </c>
      <c r="C10" s="1" t="s">
        <v>438</v>
      </c>
      <c r="D10" s="194"/>
      <c r="E10" s="195"/>
      <c r="F10" s="1"/>
      <c r="G10" s="1"/>
      <c r="H10" s="24"/>
      <c r="I10" s="193"/>
      <c r="J10" s="1"/>
      <c r="K10" s="1"/>
      <c r="L10" s="193"/>
      <c r="M10" s="196"/>
      <c r="R10" s="59">
        <v>1</v>
      </c>
      <c r="S10" s="58" t="s">
        <v>23</v>
      </c>
    </row>
    <row r="11" spans="2:19" x14ac:dyDescent="0.2">
      <c r="B11" s="1">
        <v>8</v>
      </c>
      <c r="C11" s="1" t="s">
        <v>438</v>
      </c>
      <c r="D11" s="194"/>
      <c r="E11" s="195"/>
      <c r="F11" s="1"/>
      <c r="G11" s="1"/>
      <c r="H11" s="196"/>
      <c r="I11" s="193"/>
      <c r="J11" s="1"/>
      <c r="K11" s="1"/>
      <c r="L11" s="193"/>
      <c r="M11" s="24"/>
      <c r="R11" s="59">
        <v>2</v>
      </c>
      <c r="S11" s="58" t="s">
        <v>53</v>
      </c>
    </row>
    <row r="12" spans="2:19" x14ac:dyDescent="0.2">
      <c r="B12" s="1">
        <v>9</v>
      </c>
      <c r="C12" s="1" t="s">
        <v>438</v>
      </c>
      <c r="D12" s="194"/>
      <c r="E12" s="195"/>
      <c r="F12" s="1"/>
      <c r="G12" s="1"/>
      <c r="H12" s="196"/>
      <c r="I12" s="193"/>
      <c r="J12" s="1"/>
      <c r="K12" s="1"/>
      <c r="L12" s="193"/>
      <c r="M12" s="24"/>
      <c r="R12" s="59">
        <v>3</v>
      </c>
      <c r="S12" s="59"/>
    </row>
    <row r="13" spans="2:19" x14ac:dyDescent="0.2">
      <c r="B13" s="1">
        <v>10</v>
      </c>
      <c r="C13" s="1" t="s">
        <v>438</v>
      </c>
      <c r="D13" s="194"/>
      <c r="E13" s="195"/>
      <c r="F13" s="1"/>
      <c r="G13" s="1"/>
      <c r="H13" s="196"/>
      <c r="I13" s="193"/>
      <c r="J13" s="1"/>
      <c r="K13" s="1"/>
      <c r="L13" s="193"/>
      <c r="M13" s="24"/>
    </row>
    <row r="14" spans="2:19" x14ac:dyDescent="0.2">
      <c r="B14" s="1">
        <v>11</v>
      </c>
      <c r="C14" s="1" t="s">
        <v>438</v>
      </c>
      <c r="D14" s="194"/>
      <c r="E14" s="195"/>
      <c r="F14" s="1"/>
      <c r="G14" s="1"/>
      <c r="H14" s="196"/>
      <c r="I14" s="193"/>
      <c r="J14" s="1"/>
      <c r="K14" s="1"/>
      <c r="L14" s="193"/>
      <c r="M14" s="24"/>
    </row>
    <row r="15" spans="2:19" x14ac:dyDescent="0.2">
      <c r="B15" s="1">
        <v>12</v>
      </c>
      <c r="C15" s="1" t="s">
        <v>438</v>
      </c>
      <c r="D15" s="194"/>
      <c r="E15" s="195"/>
      <c r="F15" s="1"/>
      <c r="G15" s="1"/>
      <c r="H15" s="24"/>
      <c r="I15" s="193"/>
      <c r="J15" s="1"/>
      <c r="K15" s="1"/>
      <c r="L15" s="193"/>
      <c r="M15" s="196"/>
    </row>
    <row r="16" spans="2:19" x14ac:dyDescent="0.2">
      <c r="B16" s="1"/>
      <c r="C16" s="1"/>
      <c r="D16" s="194"/>
      <c r="E16" s="195"/>
      <c r="F16" s="1"/>
      <c r="G16" s="1"/>
      <c r="H16" s="196"/>
      <c r="I16" s="193"/>
      <c r="J16" s="1"/>
      <c r="K16" s="1"/>
      <c r="L16" s="193"/>
      <c r="M16" s="24"/>
    </row>
    <row r="17" spans="2:15" x14ac:dyDescent="0.2">
      <c r="B17" s="1">
        <v>13</v>
      </c>
      <c r="C17" s="1" t="s">
        <v>438</v>
      </c>
      <c r="D17" s="194"/>
      <c r="E17" s="195"/>
      <c r="F17" s="1"/>
      <c r="G17" s="1"/>
      <c r="H17" s="24"/>
      <c r="I17" s="193"/>
      <c r="J17" s="1"/>
      <c r="K17" s="1"/>
      <c r="L17" s="197"/>
      <c r="M17" s="196"/>
    </row>
    <row r="18" spans="2:15" x14ac:dyDescent="0.2">
      <c r="B18" s="1">
        <v>14</v>
      </c>
      <c r="C18" s="1" t="s">
        <v>438</v>
      </c>
      <c r="D18" s="194"/>
      <c r="E18" s="195"/>
      <c r="F18" s="1"/>
      <c r="G18" s="1"/>
      <c r="H18" s="198"/>
      <c r="I18" s="197"/>
      <c r="J18" s="1"/>
      <c r="K18" s="1"/>
      <c r="L18" s="193"/>
      <c r="M18" s="24"/>
    </row>
    <row r="19" spans="2:15" x14ac:dyDescent="0.2">
      <c r="B19" s="1">
        <v>15</v>
      </c>
      <c r="C19" s="1" t="s">
        <v>438</v>
      </c>
      <c r="D19" s="194"/>
      <c r="E19" s="195"/>
      <c r="F19" s="1"/>
      <c r="G19" s="1"/>
      <c r="H19" s="24"/>
      <c r="I19" s="193"/>
      <c r="J19" s="1"/>
      <c r="K19" s="1"/>
      <c r="L19" s="193"/>
      <c r="M19" s="24"/>
    </row>
    <row r="20" spans="2:15" x14ac:dyDescent="0.2">
      <c r="B20" s="1"/>
      <c r="C20" s="1"/>
      <c r="D20" s="1"/>
      <c r="E20" s="1"/>
      <c r="F20" s="1"/>
      <c r="G20" s="1"/>
      <c r="H20" s="24"/>
      <c r="I20" s="193"/>
      <c r="J20" s="1"/>
      <c r="K20" s="1"/>
      <c r="L20" s="193"/>
      <c r="M20" s="24"/>
    </row>
    <row r="21" spans="2:15" x14ac:dyDescent="0.2">
      <c r="B21" s="1">
        <v>16</v>
      </c>
      <c r="C21" s="1" t="s">
        <v>438</v>
      </c>
      <c r="D21" s="194"/>
      <c r="E21" s="195"/>
      <c r="F21" s="1"/>
      <c r="G21" s="1"/>
      <c r="H21" s="24"/>
      <c r="I21" s="193"/>
      <c r="J21" s="1"/>
      <c r="K21" s="1"/>
      <c r="L21" s="193"/>
      <c r="M21" s="24"/>
    </row>
    <row r="22" spans="2:15" x14ac:dyDescent="0.2">
      <c r="B22" s="1">
        <v>17</v>
      </c>
      <c r="C22" s="1" t="s">
        <v>438</v>
      </c>
      <c r="D22" s="194"/>
      <c r="E22" s="195"/>
      <c r="F22" s="1"/>
      <c r="G22" s="1"/>
      <c r="H22" s="1"/>
      <c r="I22" s="193"/>
      <c r="J22" s="1"/>
      <c r="K22" s="1"/>
      <c r="L22" s="193"/>
      <c r="M22" s="24"/>
    </row>
    <row r="23" spans="2:15" x14ac:dyDescent="0.2">
      <c r="B23" s="1">
        <v>18</v>
      </c>
      <c r="C23" s="1" t="s">
        <v>438</v>
      </c>
      <c r="D23" s="194"/>
      <c r="E23" s="195"/>
      <c r="F23" s="1"/>
      <c r="G23" s="1"/>
      <c r="H23" s="1"/>
      <c r="I23" s="193"/>
      <c r="J23" s="1"/>
      <c r="K23" s="1"/>
      <c r="L23" s="193"/>
      <c r="M23" s="24"/>
    </row>
    <row r="24" spans="2:15" x14ac:dyDescent="0.2">
      <c r="B24" s="1">
        <v>19</v>
      </c>
      <c r="C24" s="1" t="s">
        <v>438</v>
      </c>
      <c r="D24" s="194"/>
      <c r="E24" s="195"/>
      <c r="F24" s="1"/>
      <c r="G24" s="1"/>
      <c r="H24" s="1"/>
      <c r="I24" s="193"/>
      <c r="J24" s="1"/>
      <c r="K24" s="1"/>
      <c r="L24" s="193"/>
      <c r="M24" s="24"/>
    </row>
    <row r="27" spans="2:15" x14ac:dyDescent="0.2">
      <c r="H27" s="115" t="s">
        <v>439</v>
      </c>
      <c r="I27" s="120" t="s">
        <v>428</v>
      </c>
      <c r="J27" s="120" t="s">
        <v>442</v>
      </c>
      <c r="K27" s="120" t="s">
        <v>443</v>
      </c>
      <c r="L27" s="120" t="s">
        <v>444</v>
      </c>
      <c r="M27" s="121" t="s">
        <v>441</v>
      </c>
    </row>
    <row r="28" spans="2:15" x14ac:dyDescent="0.2">
      <c r="G28" s="116">
        <v>1</v>
      </c>
      <c r="H28" s="58" t="s">
        <v>24</v>
      </c>
      <c r="I28" s="124">
        <f>L6+I5</f>
        <v>4</v>
      </c>
      <c r="J28" s="122">
        <f>J5+K6</f>
        <v>102</v>
      </c>
      <c r="K28" s="122">
        <f>J6+K5</f>
        <v>83</v>
      </c>
      <c r="L28" s="124">
        <f>L5+I6</f>
        <v>1</v>
      </c>
      <c r="M28" s="123">
        <v>4</v>
      </c>
      <c r="N28" s="123">
        <f>J28/K28</f>
        <v>1.2289156626506024</v>
      </c>
      <c r="O28">
        <v>1</v>
      </c>
    </row>
    <row r="29" spans="2:15" x14ac:dyDescent="0.2">
      <c r="G29" s="122">
        <v>2</v>
      </c>
      <c r="H29" s="58" t="s">
        <v>22</v>
      </c>
      <c r="I29" s="117">
        <f>I6+I4</f>
        <v>3</v>
      </c>
      <c r="J29" s="116">
        <f>J4+J6</f>
        <v>95</v>
      </c>
      <c r="K29" s="116">
        <f>K6+K4</f>
        <v>88</v>
      </c>
      <c r="L29" s="117">
        <f>L4+L6</f>
        <v>2</v>
      </c>
      <c r="M29">
        <v>3</v>
      </c>
      <c r="N29">
        <f>J29/K29</f>
        <v>1.0795454545454546</v>
      </c>
      <c r="O29" s="123">
        <v>3</v>
      </c>
    </row>
    <row r="30" spans="2:15" x14ac:dyDescent="0.2">
      <c r="G30" s="116">
        <v>3</v>
      </c>
      <c r="H30" s="58" t="s">
        <v>50</v>
      </c>
      <c r="I30" s="117">
        <f>L4+L5</f>
        <v>0</v>
      </c>
      <c r="J30" s="116">
        <f>K4+K5</f>
        <v>58</v>
      </c>
      <c r="K30" s="116">
        <f>J4+J5</f>
        <v>84</v>
      </c>
      <c r="L30" s="117">
        <f>I4+I5</f>
        <v>4</v>
      </c>
      <c r="M30">
        <v>2</v>
      </c>
      <c r="N30">
        <f>J30/K30</f>
        <v>0.69047619047619047</v>
      </c>
      <c r="O30">
        <v>2</v>
      </c>
    </row>
    <row r="32" spans="2:15" x14ac:dyDescent="0.2">
      <c r="H32" s="115" t="s">
        <v>445</v>
      </c>
    </row>
    <row r="33" spans="6:15" x14ac:dyDescent="0.2">
      <c r="G33" s="116">
        <v>1</v>
      </c>
      <c r="H33" s="58" t="s">
        <v>53</v>
      </c>
      <c r="I33" s="117">
        <f>L9</f>
        <v>2</v>
      </c>
      <c r="J33" s="116">
        <f>K9</f>
        <v>54</v>
      </c>
      <c r="K33" s="116">
        <f>J9</f>
        <v>41</v>
      </c>
      <c r="L33" s="117">
        <f>I9</f>
        <v>1</v>
      </c>
      <c r="M33">
        <v>1</v>
      </c>
      <c r="N33">
        <f>J33/K33</f>
        <v>1.3170731707317074</v>
      </c>
      <c r="O33">
        <v>2</v>
      </c>
    </row>
    <row r="34" spans="6:15" x14ac:dyDescent="0.2">
      <c r="G34" s="122">
        <v>2</v>
      </c>
      <c r="H34" s="58" t="s">
        <v>23</v>
      </c>
      <c r="I34" s="124">
        <f>I9</f>
        <v>1</v>
      </c>
      <c r="J34" s="122">
        <f>J9</f>
        <v>41</v>
      </c>
      <c r="K34" s="122">
        <f>K9</f>
        <v>54</v>
      </c>
      <c r="L34" s="124">
        <f>L9</f>
        <v>2</v>
      </c>
      <c r="M34" s="123">
        <v>2</v>
      </c>
      <c r="N34" s="123">
        <f>J34/K34</f>
        <v>0.7592592592592593</v>
      </c>
      <c r="O34" s="123">
        <v>3</v>
      </c>
    </row>
    <row r="35" spans="6:15" x14ac:dyDescent="0.2">
      <c r="G35" s="116">
        <v>3</v>
      </c>
    </row>
    <row r="37" spans="6:15" x14ac:dyDescent="0.2">
      <c r="G37"/>
    </row>
    <row r="38" spans="6:15" x14ac:dyDescent="0.2">
      <c r="F38"/>
      <c r="G38"/>
    </row>
    <row r="39" spans="6:15" x14ac:dyDescent="0.2">
      <c r="F39"/>
    </row>
    <row r="40" spans="6:15" x14ac:dyDescent="0.2">
      <c r="F40"/>
    </row>
    <row r="41" spans="6:15" x14ac:dyDescent="0.2">
      <c r="F41"/>
    </row>
    <row r="42" spans="6:15" x14ac:dyDescent="0.2">
      <c r="F42"/>
      <c r="G42"/>
    </row>
    <row r="43" spans="6:15" x14ac:dyDescent="0.2">
      <c r="F43"/>
      <c r="G43"/>
    </row>
    <row r="44" spans="6:15" x14ac:dyDescent="0.2">
      <c r="F44"/>
      <c r="G44"/>
    </row>
  </sheetData>
  <autoFilter ref="B3:M20" xr:uid="{00000000-0009-0000-0000-000001000000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DDB7-BF07-CB44-95B9-AA44234560E4}">
  <dimension ref="B3:S44"/>
  <sheetViews>
    <sheetView topLeftCell="D1" zoomScale="115" zoomScaleNormal="100" workbookViewId="0">
      <selection activeCell="J42" sqref="J42"/>
    </sheetView>
  </sheetViews>
  <sheetFormatPr baseColWidth="10" defaultColWidth="8.83203125" defaultRowHeight="16" x14ac:dyDescent="0.2"/>
  <cols>
    <col min="1" max="1" width="4.83203125" customWidth="1"/>
    <col min="2" max="2" width="4.33203125" style="116" bestFit="1" customWidth="1"/>
    <col min="3" max="3" width="2.83203125" style="116" bestFit="1" customWidth="1"/>
    <col min="4" max="4" width="13" style="116" customWidth="1"/>
    <col min="5" max="5" width="8.83203125" style="116" customWidth="1"/>
    <col min="6" max="6" width="9.5" style="116" bestFit="1" customWidth="1"/>
    <col min="7" max="7" width="8.6640625" style="116" bestFit="1" customWidth="1"/>
    <col min="8" max="8" width="38.5" customWidth="1"/>
    <col min="9" max="9" width="10.33203125" style="117" bestFit="1" customWidth="1"/>
    <col min="10" max="11" width="11" style="116" bestFit="1" customWidth="1"/>
    <col min="12" max="12" width="10.33203125" style="117" bestFit="1" customWidth="1"/>
    <col min="13" max="13" width="43.1640625" bestFit="1" customWidth="1"/>
    <col min="19" max="19" width="39" bestFit="1" customWidth="1"/>
  </cols>
  <sheetData>
    <row r="3" spans="2:19" x14ac:dyDescent="0.2">
      <c r="B3" s="1" t="s">
        <v>422</v>
      </c>
      <c r="C3" s="1" t="s">
        <v>437</v>
      </c>
      <c r="D3" s="1" t="s">
        <v>423</v>
      </c>
      <c r="E3" s="1" t="s">
        <v>424</v>
      </c>
      <c r="F3" s="1" t="s">
        <v>425</v>
      </c>
      <c r="G3" s="1" t="s">
        <v>426</v>
      </c>
      <c r="H3" s="24" t="s">
        <v>427</v>
      </c>
      <c r="I3" s="193" t="s">
        <v>428</v>
      </c>
      <c r="J3" s="1" t="s">
        <v>436</v>
      </c>
      <c r="K3" s="1" t="s">
        <v>434</v>
      </c>
      <c r="L3" s="193" t="s">
        <v>429</v>
      </c>
      <c r="M3" s="24" t="s">
        <v>430</v>
      </c>
    </row>
    <row r="4" spans="2:19" x14ac:dyDescent="0.2">
      <c r="B4" s="1">
        <v>1</v>
      </c>
      <c r="C4" s="1" t="s">
        <v>438</v>
      </c>
      <c r="D4" s="194"/>
      <c r="E4" s="195"/>
      <c r="F4" s="1"/>
      <c r="G4" s="1" t="s">
        <v>433</v>
      </c>
      <c r="H4" s="196" t="str">
        <f>S5</f>
        <v>FİVE MASTER (BURCU PAMUKÇU - BURCU ALŞAN - SOFİYA ERDEMİL - MURAT BOZKURT (MUSTAFA DAŞDÖVEN)</v>
      </c>
      <c r="I4" s="193">
        <v>0</v>
      </c>
      <c r="J4" s="1">
        <v>19</v>
      </c>
      <c r="K4" s="1">
        <v>42</v>
      </c>
      <c r="L4" s="193">
        <v>2</v>
      </c>
      <c r="M4" s="24" t="str">
        <f>S7</f>
        <v>KAYHAN KARTAL EJDER - ERCÜMENT PAĞDA - HAKAN UNÇ - ZAFER AKDEMİR</v>
      </c>
      <c r="N4" t="s">
        <v>476</v>
      </c>
      <c r="R4" s="57" t="s">
        <v>77</v>
      </c>
      <c r="S4" s="57" t="s">
        <v>40</v>
      </c>
    </row>
    <row r="5" spans="2:19" x14ac:dyDescent="0.2">
      <c r="B5" s="1">
        <v>2</v>
      </c>
      <c r="C5" s="1" t="s">
        <v>438</v>
      </c>
      <c r="D5" s="194"/>
      <c r="E5" s="195"/>
      <c r="F5" s="1"/>
      <c r="G5" s="1" t="s">
        <v>435</v>
      </c>
      <c r="H5" s="24" t="str">
        <f>S6</f>
        <v>ALİ ÇELİK - FERDİ ALTINBAŞ - BURAK BALIBEY - OĞUZ DEĞİRMENCİ</v>
      </c>
      <c r="I5" s="193">
        <v>2</v>
      </c>
      <c r="J5" s="1">
        <v>42</v>
      </c>
      <c r="K5" s="1">
        <v>33</v>
      </c>
      <c r="L5" s="193">
        <v>0</v>
      </c>
      <c r="M5" s="196" t="str">
        <f>S7</f>
        <v>KAYHAN KARTAL EJDER - ERCÜMENT PAĞDA - HAKAN UNÇ - ZAFER AKDEMİR</v>
      </c>
      <c r="N5" t="s">
        <v>477</v>
      </c>
      <c r="R5" s="59">
        <v>1</v>
      </c>
      <c r="S5" s="58" t="s">
        <v>72</v>
      </c>
    </row>
    <row r="6" spans="2:19" x14ac:dyDescent="0.2">
      <c r="B6" s="1">
        <v>3</v>
      </c>
      <c r="C6" s="1" t="s">
        <v>438</v>
      </c>
      <c r="D6" s="194"/>
      <c r="E6" s="195"/>
      <c r="F6" s="1"/>
      <c r="G6" s="1" t="s">
        <v>433</v>
      </c>
      <c r="H6" s="24" t="str">
        <f>S5</f>
        <v>FİVE MASTER (BURCU PAMUKÇU - BURCU ALŞAN - SOFİYA ERDEMİL - MURAT BOZKURT (MUSTAFA DAŞDÖVEN)</v>
      </c>
      <c r="I6" s="193">
        <v>0</v>
      </c>
      <c r="J6" s="1">
        <v>15</v>
      </c>
      <c r="K6" s="1">
        <v>42</v>
      </c>
      <c r="L6" s="193">
        <v>2</v>
      </c>
      <c r="M6" s="196" t="str">
        <f>S6</f>
        <v>ALİ ÇELİK - FERDİ ALTINBAŞ - BURAK BALIBEY - OĞUZ DEĞİRMENCİ</v>
      </c>
      <c r="N6" t="s">
        <v>478</v>
      </c>
      <c r="R6" s="59">
        <v>2</v>
      </c>
      <c r="S6" s="58" t="s">
        <v>46</v>
      </c>
    </row>
    <row r="7" spans="2:19" x14ac:dyDescent="0.2">
      <c r="B7" s="1">
        <v>4</v>
      </c>
      <c r="C7" s="1" t="s">
        <v>438</v>
      </c>
      <c r="D7" s="194"/>
      <c r="E7" s="195"/>
      <c r="F7" s="1"/>
      <c r="G7" s="1" t="s">
        <v>435</v>
      </c>
      <c r="H7" s="196" t="str">
        <f>S10</f>
        <v>EMRE ARSLAN - ADİL ÇANAKCI - MURAT CAN KARA - HASAN H. ER</v>
      </c>
      <c r="I7" s="193">
        <v>2</v>
      </c>
      <c r="J7" s="1">
        <v>55</v>
      </c>
      <c r="K7" s="1">
        <v>59</v>
      </c>
      <c r="L7" s="193">
        <v>1</v>
      </c>
      <c r="M7" s="24" t="str">
        <f>S12</f>
        <v>SEDAT ÖZER - VOLKAN ÖZAKMAN - M.ALAATTİN EYLİK - VOLKAN ÖZFIRAT (SEDA ÖZGÖREN)</v>
      </c>
      <c r="N7" t="s">
        <v>481</v>
      </c>
      <c r="R7" s="59">
        <v>3</v>
      </c>
      <c r="S7" s="58" t="s">
        <v>51</v>
      </c>
    </row>
    <row r="8" spans="2:19" x14ac:dyDescent="0.2">
      <c r="B8" s="1">
        <v>5</v>
      </c>
      <c r="C8" s="1" t="s">
        <v>438</v>
      </c>
      <c r="D8" s="194"/>
      <c r="E8" s="195"/>
      <c r="F8" s="1"/>
      <c r="G8" s="1" t="s">
        <v>433</v>
      </c>
      <c r="H8" s="24" t="str">
        <f>S11</f>
        <v>TİBET TURGUT - KADİR MUTAF - HASAN NURAL - ELİF NURAL</v>
      </c>
      <c r="I8" s="193">
        <v>0</v>
      </c>
      <c r="J8" s="1">
        <v>0</v>
      </c>
      <c r="K8" s="1">
        <v>0</v>
      </c>
      <c r="L8" s="193">
        <v>2</v>
      </c>
      <c r="M8" s="196" t="str">
        <f>S12</f>
        <v>SEDAT ÖZER - VOLKAN ÖZAKMAN - M.ALAATTİN EYLİK - VOLKAN ÖZFIRAT (SEDA ÖZGÖREN)</v>
      </c>
      <c r="N8" t="s">
        <v>480</v>
      </c>
      <c r="R8" s="62"/>
      <c r="S8" s="62"/>
    </row>
    <row r="9" spans="2:19" x14ac:dyDescent="0.2">
      <c r="B9" s="1">
        <v>6</v>
      </c>
      <c r="C9" s="1" t="s">
        <v>438</v>
      </c>
      <c r="D9" s="194"/>
      <c r="E9" s="195"/>
      <c r="F9" s="1"/>
      <c r="G9" s="1"/>
      <c r="H9" s="24" t="str">
        <f>S10</f>
        <v>EMRE ARSLAN - ADİL ÇANAKCI - MURAT CAN KARA - HASAN H. ER</v>
      </c>
      <c r="I9" s="193">
        <v>2</v>
      </c>
      <c r="J9" s="1"/>
      <c r="K9" s="1"/>
      <c r="L9" s="193">
        <v>1</v>
      </c>
      <c r="M9" s="24" t="str">
        <f>S11</f>
        <v>TİBET TURGUT - KADİR MUTAF - HASAN NURAL - ELİF NURAL</v>
      </c>
      <c r="N9" t="s">
        <v>479</v>
      </c>
      <c r="R9" s="57" t="s">
        <v>78</v>
      </c>
      <c r="S9" s="57" t="s">
        <v>40</v>
      </c>
    </row>
    <row r="10" spans="2:19" x14ac:dyDescent="0.2">
      <c r="B10" s="1">
        <v>7</v>
      </c>
      <c r="C10" s="1" t="s">
        <v>438</v>
      </c>
      <c r="D10" s="194"/>
      <c r="E10" s="195"/>
      <c r="F10" s="1"/>
      <c r="G10" s="1"/>
      <c r="H10" s="24"/>
      <c r="I10" s="193"/>
      <c r="J10" s="1"/>
      <c r="K10" s="1"/>
      <c r="L10" s="193"/>
      <c r="M10" s="196"/>
      <c r="R10" s="59">
        <v>1</v>
      </c>
      <c r="S10" s="58" t="s">
        <v>61</v>
      </c>
    </row>
    <row r="11" spans="2:19" x14ac:dyDescent="0.2">
      <c r="B11" s="1">
        <v>8</v>
      </c>
      <c r="C11" s="1" t="s">
        <v>438</v>
      </c>
      <c r="D11" s="194"/>
      <c r="E11" s="195"/>
      <c r="F11" s="1"/>
      <c r="G11" s="1"/>
      <c r="H11" s="196"/>
      <c r="I11" s="193"/>
      <c r="J11" s="1"/>
      <c r="K11" s="1"/>
      <c r="L11" s="193"/>
      <c r="M11" s="24"/>
      <c r="R11" s="59">
        <v>2</v>
      </c>
      <c r="S11" s="58" t="s">
        <v>60</v>
      </c>
    </row>
    <row r="12" spans="2:19" x14ac:dyDescent="0.2">
      <c r="B12" s="1">
        <v>9</v>
      </c>
      <c r="C12" s="1" t="s">
        <v>438</v>
      </c>
      <c r="D12" s="194"/>
      <c r="E12" s="195"/>
      <c r="F12" s="1"/>
      <c r="G12" s="1"/>
      <c r="H12" s="196"/>
      <c r="I12" s="193"/>
      <c r="J12" s="1"/>
      <c r="K12" s="1"/>
      <c r="L12" s="193"/>
      <c r="M12" s="24"/>
      <c r="R12" s="59">
        <v>3</v>
      </c>
      <c r="S12" s="58" t="s">
        <v>57</v>
      </c>
    </row>
    <row r="13" spans="2:19" x14ac:dyDescent="0.2">
      <c r="B13" s="1">
        <v>10</v>
      </c>
      <c r="C13" s="1" t="s">
        <v>438</v>
      </c>
      <c r="D13" s="194"/>
      <c r="E13" s="195"/>
      <c r="F13" s="1"/>
      <c r="G13" s="1"/>
      <c r="H13" s="196"/>
      <c r="I13" s="193"/>
      <c r="J13" s="1"/>
      <c r="K13" s="1"/>
      <c r="L13" s="193"/>
      <c r="M13" s="24"/>
    </row>
    <row r="14" spans="2:19" x14ac:dyDescent="0.2">
      <c r="B14" s="1">
        <v>11</v>
      </c>
      <c r="C14" s="1" t="s">
        <v>438</v>
      </c>
      <c r="D14" s="194"/>
      <c r="E14" s="195"/>
      <c r="F14" s="1"/>
      <c r="G14" s="1"/>
      <c r="H14" s="196"/>
      <c r="I14" s="193"/>
      <c r="J14" s="1"/>
      <c r="K14" s="1"/>
      <c r="L14" s="193"/>
      <c r="M14" s="24"/>
    </row>
    <row r="15" spans="2:19" x14ac:dyDescent="0.2">
      <c r="B15" s="1">
        <v>12</v>
      </c>
      <c r="C15" s="1" t="s">
        <v>438</v>
      </c>
      <c r="D15" s="194"/>
      <c r="E15" s="195"/>
      <c r="F15" s="1"/>
      <c r="G15" s="1"/>
      <c r="H15" s="24"/>
      <c r="I15" s="193"/>
      <c r="J15" s="1"/>
      <c r="K15" s="1"/>
      <c r="L15" s="193"/>
      <c r="M15" s="196"/>
    </row>
    <row r="16" spans="2:19" x14ac:dyDescent="0.2">
      <c r="B16" s="1"/>
      <c r="C16" s="1"/>
      <c r="D16" s="194"/>
      <c r="E16" s="195"/>
      <c r="F16" s="1"/>
      <c r="G16" s="1"/>
      <c r="H16" s="196"/>
      <c r="I16" s="193"/>
      <c r="J16" s="1"/>
      <c r="K16" s="1"/>
      <c r="L16" s="193"/>
      <c r="M16" s="24"/>
    </row>
    <row r="17" spans="2:15" x14ac:dyDescent="0.2">
      <c r="B17" s="1">
        <v>13</v>
      </c>
      <c r="C17" s="1" t="s">
        <v>438</v>
      </c>
      <c r="D17" s="194"/>
      <c r="E17" s="195"/>
      <c r="F17" s="1"/>
      <c r="G17" s="1"/>
      <c r="H17" s="24"/>
      <c r="I17" s="193"/>
      <c r="J17" s="1"/>
      <c r="K17" s="1"/>
      <c r="L17" s="197"/>
      <c r="M17" s="196"/>
    </row>
    <row r="18" spans="2:15" x14ac:dyDescent="0.2">
      <c r="B18" s="1">
        <v>14</v>
      </c>
      <c r="C18" s="1" t="s">
        <v>438</v>
      </c>
      <c r="D18" s="194"/>
      <c r="E18" s="195"/>
      <c r="F18" s="1"/>
      <c r="G18" s="1"/>
      <c r="H18" s="198"/>
      <c r="I18" s="197"/>
      <c r="J18" s="1"/>
      <c r="K18" s="1"/>
      <c r="L18" s="193"/>
      <c r="M18" s="24"/>
    </row>
    <row r="19" spans="2:15" x14ac:dyDescent="0.2">
      <c r="B19" s="1">
        <v>15</v>
      </c>
      <c r="C19" s="1" t="s">
        <v>438</v>
      </c>
      <c r="D19" s="194"/>
      <c r="E19" s="195"/>
      <c r="F19" s="1"/>
      <c r="G19" s="1"/>
      <c r="H19" s="24"/>
      <c r="I19" s="193"/>
      <c r="J19" s="1"/>
      <c r="K19" s="1"/>
      <c r="L19" s="193"/>
      <c r="M19" s="24"/>
    </row>
    <row r="20" spans="2:15" x14ac:dyDescent="0.2">
      <c r="B20" s="1"/>
      <c r="C20" s="1"/>
      <c r="D20" s="1"/>
      <c r="E20" s="1"/>
      <c r="F20" s="1"/>
      <c r="G20" s="1"/>
      <c r="H20" s="24"/>
      <c r="I20" s="193"/>
      <c r="J20" s="1"/>
      <c r="K20" s="1"/>
      <c r="L20" s="193"/>
      <c r="M20" s="24"/>
    </row>
    <row r="21" spans="2:15" x14ac:dyDescent="0.2">
      <c r="B21" s="1">
        <v>16</v>
      </c>
      <c r="C21" s="1" t="s">
        <v>438</v>
      </c>
      <c r="D21" s="194"/>
      <c r="E21" s="195"/>
      <c r="F21" s="1"/>
      <c r="G21" s="1"/>
      <c r="H21" s="24"/>
      <c r="I21" s="193"/>
      <c r="J21" s="1"/>
      <c r="K21" s="1"/>
      <c r="L21" s="193"/>
      <c r="M21" s="24"/>
    </row>
    <row r="22" spans="2:15" x14ac:dyDescent="0.2">
      <c r="B22" s="1">
        <v>17</v>
      </c>
      <c r="C22" s="1" t="s">
        <v>438</v>
      </c>
      <c r="D22" s="194"/>
      <c r="E22" s="195"/>
      <c r="F22" s="1"/>
      <c r="G22" s="1"/>
      <c r="H22" s="1"/>
      <c r="I22" s="193"/>
      <c r="J22" s="1"/>
      <c r="K22" s="1"/>
      <c r="L22" s="193"/>
      <c r="M22" s="24"/>
    </row>
    <row r="23" spans="2:15" x14ac:dyDescent="0.2">
      <c r="B23" s="1">
        <v>18</v>
      </c>
      <c r="C23" s="1" t="s">
        <v>438</v>
      </c>
      <c r="D23" s="194"/>
      <c r="E23" s="195"/>
      <c r="F23" s="1"/>
      <c r="G23" s="1"/>
      <c r="H23" s="1"/>
      <c r="I23" s="193"/>
      <c r="J23" s="1"/>
      <c r="K23" s="1"/>
      <c r="L23" s="193"/>
      <c r="M23" s="24"/>
    </row>
    <row r="24" spans="2:15" x14ac:dyDescent="0.2">
      <c r="B24" s="1">
        <v>19</v>
      </c>
      <c r="C24" s="1" t="s">
        <v>438</v>
      </c>
      <c r="D24" s="194"/>
      <c r="E24" s="195"/>
      <c r="F24" s="1"/>
      <c r="G24" s="1"/>
      <c r="H24" s="1"/>
      <c r="I24" s="193"/>
      <c r="J24" s="1"/>
      <c r="K24" s="1"/>
      <c r="L24" s="193"/>
      <c r="M24" s="24"/>
    </row>
    <row r="27" spans="2:15" x14ac:dyDescent="0.2">
      <c r="H27" s="115" t="s">
        <v>439</v>
      </c>
      <c r="I27" s="120" t="s">
        <v>428</v>
      </c>
      <c r="J27" s="120" t="s">
        <v>442</v>
      </c>
      <c r="K27" s="120" t="s">
        <v>443</v>
      </c>
      <c r="L27" s="120" t="s">
        <v>444</v>
      </c>
      <c r="M27" s="121" t="s">
        <v>441</v>
      </c>
    </row>
    <row r="28" spans="2:15" x14ac:dyDescent="0.2">
      <c r="G28" s="116">
        <v>1</v>
      </c>
      <c r="H28" s="58" t="s">
        <v>46</v>
      </c>
      <c r="I28" s="117">
        <f>L6+I5</f>
        <v>4</v>
      </c>
      <c r="J28" s="116">
        <f>J5+L6</f>
        <v>44</v>
      </c>
      <c r="K28" s="116">
        <f>J6+K5</f>
        <v>48</v>
      </c>
      <c r="L28" s="117">
        <f>L4+L6</f>
        <v>4</v>
      </c>
      <c r="M28">
        <v>4</v>
      </c>
      <c r="N28">
        <f>J28/K28</f>
        <v>0.91666666666666663</v>
      </c>
      <c r="O28">
        <v>1</v>
      </c>
    </row>
    <row r="29" spans="2:15" x14ac:dyDescent="0.2">
      <c r="G29" s="122">
        <v>2</v>
      </c>
      <c r="H29" s="58" t="s">
        <v>51</v>
      </c>
      <c r="I29" s="124">
        <f>L4+L5</f>
        <v>2</v>
      </c>
      <c r="J29" s="122">
        <f>K4+K5</f>
        <v>75</v>
      </c>
      <c r="K29" s="122">
        <f>J4+J5</f>
        <v>61</v>
      </c>
      <c r="L29" s="124">
        <f>I4+L8</f>
        <v>2</v>
      </c>
      <c r="M29" s="123">
        <v>3</v>
      </c>
      <c r="N29" s="123">
        <f>J29/K29</f>
        <v>1.2295081967213115</v>
      </c>
      <c r="O29" s="123">
        <v>3</v>
      </c>
    </row>
    <row r="30" spans="2:15" x14ac:dyDescent="0.2">
      <c r="G30" s="116">
        <v>3</v>
      </c>
      <c r="H30" s="58" t="s">
        <v>72</v>
      </c>
      <c r="I30" s="117">
        <f>I4+I6</f>
        <v>0</v>
      </c>
      <c r="J30" s="116">
        <f>J4+J6</f>
        <v>34</v>
      </c>
      <c r="K30" s="116">
        <f>K4+K6</f>
        <v>84</v>
      </c>
      <c r="L30" s="117">
        <f>L4+L6</f>
        <v>4</v>
      </c>
      <c r="M30">
        <v>2</v>
      </c>
      <c r="N30">
        <f>J30/K30</f>
        <v>0.40476190476190477</v>
      </c>
      <c r="O30">
        <v>2</v>
      </c>
    </row>
    <row r="32" spans="2:15" x14ac:dyDescent="0.2">
      <c r="H32" s="115" t="s">
        <v>445</v>
      </c>
    </row>
    <row r="33" spans="6:15" x14ac:dyDescent="0.2">
      <c r="G33" s="116">
        <v>1</v>
      </c>
      <c r="H33" s="58" t="s">
        <v>61</v>
      </c>
      <c r="I33" s="124">
        <f>I7+I9</f>
        <v>4</v>
      </c>
      <c r="J33" s="122">
        <f>J9+J7</f>
        <v>55</v>
      </c>
      <c r="K33" s="122">
        <f>K7+K8</f>
        <v>59</v>
      </c>
      <c r="L33" s="124">
        <f>L7+L9</f>
        <v>2</v>
      </c>
      <c r="M33" s="123">
        <v>4</v>
      </c>
      <c r="N33" s="123">
        <f>J33/K33</f>
        <v>0.93220338983050843</v>
      </c>
      <c r="O33" s="123">
        <v>3</v>
      </c>
    </row>
    <row r="34" spans="6:15" x14ac:dyDescent="0.2">
      <c r="G34" s="122">
        <v>2</v>
      </c>
      <c r="H34" s="58" t="s">
        <v>57</v>
      </c>
      <c r="I34" s="117">
        <f>L7+L8</f>
        <v>3</v>
      </c>
      <c r="J34" s="116">
        <f>K7</f>
        <v>59</v>
      </c>
      <c r="K34" s="116">
        <f>J7</f>
        <v>55</v>
      </c>
      <c r="L34" s="117">
        <f>I7+I8</f>
        <v>2</v>
      </c>
      <c r="M34">
        <v>3</v>
      </c>
    </row>
    <row r="35" spans="6:15" x14ac:dyDescent="0.2">
      <c r="G35" s="116">
        <v>3</v>
      </c>
      <c r="H35" s="58" t="s">
        <v>60</v>
      </c>
      <c r="I35" s="117">
        <f>L9+I8</f>
        <v>1</v>
      </c>
      <c r="J35" s="116">
        <f>J8+K9</f>
        <v>0</v>
      </c>
      <c r="K35" s="116">
        <f>J9+K8</f>
        <v>0</v>
      </c>
      <c r="L35" s="117">
        <f>I7+I8</f>
        <v>2</v>
      </c>
      <c r="M35">
        <v>2</v>
      </c>
      <c r="N35" t="e">
        <f>J35/K35</f>
        <v>#DIV/0!</v>
      </c>
      <c r="O35">
        <v>2</v>
      </c>
    </row>
    <row r="37" spans="6:15" x14ac:dyDescent="0.2">
      <c r="G37"/>
    </row>
    <row r="38" spans="6:15" x14ac:dyDescent="0.2">
      <c r="F38"/>
      <c r="G38"/>
    </row>
    <row r="39" spans="6:15" x14ac:dyDescent="0.2">
      <c r="F39"/>
      <c r="G39"/>
    </row>
    <row r="40" spans="6:15" x14ac:dyDescent="0.2">
      <c r="F40"/>
      <c r="G40"/>
      <c r="I40"/>
      <c r="J40"/>
      <c r="K40"/>
      <c r="L40"/>
    </row>
    <row r="41" spans="6:15" x14ac:dyDescent="0.2">
      <c r="F41"/>
      <c r="G41"/>
      <c r="I41"/>
      <c r="J41"/>
      <c r="K41"/>
      <c r="L41"/>
    </row>
    <row r="42" spans="6:15" x14ac:dyDescent="0.2">
      <c r="F42"/>
      <c r="G42"/>
      <c r="I42"/>
      <c r="J42"/>
      <c r="K42"/>
      <c r="L42"/>
    </row>
    <row r="43" spans="6:15" x14ac:dyDescent="0.2">
      <c r="F43"/>
      <c r="G43"/>
      <c r="I43"/>
      <c r="J43"/>
      <c r="K43"/>
      <c r="L43"/>
    </row>
    <row r="44" spans="6:15" x14ac:dyDescent="0.2">
      <c r="F44"/>
      <c r="G44"/>
      <c r="I44"/>
      <c r="J44"/>
      <c r="K44"/>
      <c r="L44"/>
    </row>
  </sheetData>
  <autoFilter ref="B3:M20" xr:uid="{00000000-0009-0000-0000-000001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BB66-D44B-D546-BE6D-005E2B436794}">
  <dimension ref="B3:S44"/>
  <sheetViews>
    <sheetView zoomScale="115" zoomScaleNormal="100" workbookViewId="0">
      <selection activeCell="N40" sqref="N40"/>
    </sheetView>
  </sheetViews>
  <sheetFormatPr baseColWidth="10" defaultColWidth="8.83203125" defaultRowHeight="16" x14ac:dyDescent="0.2"/>
  <cols>
    <col min="1" max="1" width="4.83203125" customWidth="1"/>
    <col min="2" max="2" width="4.33203125" style="116" bestFit="1" customWidth="1"/>
    <col min="3" max="3" width="2.83203125" style="116" bestFit="1" customWidth="1"/>
    <col min="4" max="4" width="13" style="116" customWidth="1"/>
    <col min="5" max="5" width="8.83203125" style="116" customWidth="1"/>
    <col min="6" max="6" width="9.5" style="116" bestFit="1" customWidth="1"/>
    <col min="7" max="7" width="8.6640625" style="116" bestFit="1" customWidth="1"/>
    <col min="8" max="8" width="38.5" customWidth="1"/>
    <col min="9" max="9" width="10.33203125" style="117" bestFit="1" customWidth="1"/>
    <col min="10" max="11" width="11" style="116" bestFit="1" customWidth="1"/>
    <col min="12" max="12" width="10.33203125" style="117" bestFit="1" customWidth="1"/>
    <col min="13" max="13" width="43.1640625" bestFit="1" customWidth="1"/>
    <col min="19" max="19" width="39" bestFit="1" customWidth="1"/>
  </cols>
  <sheetData>
    <row r="3" spans="2:19" x14ac:dyDescent="0.2">
      <c r="B3" s="1" t="s">
        <v>422</v>
      </c>
      <c r="C3" s="1" t="s">
        <v>437</v>
      </c>
      <c r="D3" s="1" t="s">
        <v>423</v>
      </c>
      <c r="E3" s="1" t="s">
        <v>424</v>
      </c>
      <c r="F3" s="1" t="s">
        <v>425</v>
      </c>
      <c r="G3" s="1" t="s">
        <v>426</v>
      </c>
      <c r="H3" s="24" t="s">
        <v>427</v>
      </c>
      <c r="I3" s="193" t="s">
        <v>428</v>
      </c>
      <c r="J3" s="1" t="s">
        <v>436</v>
      </c>
      <c r="K3" s="1" t="s">
        <v>434</v>
      </c>
      <c r="L3" s="193" t="s">
        <v>429</v>
      </c>
      <c r="M3" s="24" t="s">
        <v>430</v>
      </c>
    </row>
    <row r="4" spans="2:19" x14ac:dyDescent="0.2">
      <c r="B4" s="1">
        <v>1</v>
      </c>
      <c r="C4" s="1" t="s">
        <v>438</v>
      </c>
      <c r="D4" s="194"/>
      <c r="E4" s="195"/>
      <c r="F4" s="1"/>
      <c r="G4" s="1" t="s">
        <v>433</v>
      </c>
      <c r="H4" s="196" t="str">
        <f>S5</f>
        <v>BURDUR MÜCADELE GSK (Dilek - Derya)</v>
      </c>
      <c r="I4" s="193">
        <v>2</v>
      </c>
      <c r="J4" s="1">
        <v>42</v>
      </c>
      <c r="K4" s="1">
        <v>15</v>
      </c>
      <c r="L4" s="193">
        <v>0</v>
      </c>
      <c r="M4" s="24" t="str">
        <f>S7</f>
        <v>EGE ATLETİK SPOR KULÜBÜ (İrem - Miray)</v>
      </c>
      <c r="N4" t="s">
        <v>476</v>
      </c>
      <c r="R4" s="25" t="s">
        <v>232</v>
      </c>
      <c r="S4" s="25" t="s">
        <v>83</v>
      </c>
    </row>
    <row r="5" spans="2:19" x14ac:dyDescent="0.2">
      <c r="B5" s="1">
        <v>2</v>
      </c>
      <c r="C5" s="1" t="s">
        <v>438</v>
      </c>
      <c r="D5" s="194"/>
      <c r="E5" s="195"/>
      <c r="F5" s="1"/>
      <c r="G5" s="1" t="s">
        <v>435</v>
      </c>
      <c r="H5" s="24" t="str">
        <f>S6</f>
        <v>İSTANBUL ANADOLU G.S.K (Öylü - Ceyda)</v>
      </c>
      <c r="I5" s="193">
        <v>2</v>
      </c>
      <c r="J5" s="1">
        <v>42</v>
      </c>
      <c r="K5" s="1">
        <v>13</v>
      </c>
      <c r="L5" s="193">
        <v>0</v>
      </c>
      <c r="M5" s="196" t="str">
        <f>S7</f>
        <v>EGE ATLETİK SPOR KULÜBÜ (İrem - Miray)</v>
      </c>
      <c r="N5" t="s">
        <v>477</v>
      </c>
      <c r="R5" s="79">
        <v>1</v>
      </c>
      <c r="S5" s="79" t="s">
        <v>97</v>
      </c>
    </row>
    <row r="6" spans="2:19" x14ac:dyDescent="0.2">
      <c r="B6" s="1">
        <v>3</v>
      </c>
      <c r="C6" s="1" t="s">
        <v>438</v>
      </c>
      <c r="D6" s="194"/>
      <c r="E6" s="195"/>
      <c r="F6" s="1"/>
      <c r="G6" s="1" t="s">
        <v>433</v>
      </c>
      <c r="H6" s="24" t="str">
        <f>S5</f>
        <v>BURDUR MÜCADELE GSK (Dilek - Derya)</v>
      </c>
      <c r="I6" s="193">
        <v>2</v>
      </c>
      <c r="J6" s="1">
        <v>42</v>
      </c>
      <c r="K6" s="1">
        <v>17</v>
      </c>
      <c r="L6" s="193">
        <v>0</v>
      </c>
      <c r="M6" s="196" t="str">
        <f>S6</f>
        <v>İSTANBUL ANADOLU G.S.K (Öylü - Ceyda)</v>
      </c>
      <c r="N6" t="s">
        <v>478</v>
      </c>
      <c r="R6" s="79">
        <v>2</v>
      </c>
      <c r="S6" s="79" t="s">
        <v>96</v>
      </c>
    </row>
    <row r="7" spans="2:19" x14ac:dyDescent="0.2">
      <c r="B7" s="1">
        <v>4</v>
      </c>
      <c r="C7" s="1" t="s">
        <v>438</v>
      </c>
      <c r="D7" s="194"/>
      <c r="E7" s="195"/>
      <c r="F7" s="1"/>
      <c r="G7" s="1" t="s">
        <v>435</v>
      </c>
      <c r="H7" s="196" t="str">
        <f>S10</f>
        <v>EGE ATLETİK SPOR KULÜBÜ (Nazlıcan -Ezgi )</v>
      </c>
      <c r="I7" s="193">
        <v>0</v>
      </c>
      <c r="J7" s="1">
        <v>17</v>
      </c>
      <c r="K7" s="1">
        <v>42</v>
      </c>
      <c r="L7" s="193">
        <v>2</v>
      </c>
      <c r="M7" s="24" t="str">
        <f>S11</f>
        <v>İBRADI BELEDİYESİ SPOR KLÜBÜ (Belinay - Ceren)</v>
      </c>
      <c r="N7" t="s">
        <v>479</v>
      </c>
      <c r="R7" s="79">
        <v>3</v>
      </c>
      <c r="S7" s="79" t="s">
        <v>346</v>
      </c>
    </row>
    <row r="8" spans="2:19" x14ac:dyDescent="0.2">
      <c r="B8" s="1">
        <v>5</v>
      </c>
      <c r="C8" s="1" t="s">
        <v>438</v>
      </c>
      <c r="D8" s="194"/>
      <c r="E8" s="195"/>
      <c r="F8" s="1"/>
      <c r="G8" s="1" t="s">
        <v>433</v>
      </c>
      <c r="H8" s="24" t="str">
        <f>S10</f>
        <v>EGE ATLETİK SPOR KULÜBÜ (Nazlıcan -Ezgi )</v>
      </c>
      <c r="I8" s="193">
        <v>2</v>
      </c>
      <c r="J8" s="1">
        <v>42</v>
      </c>
      <c r="K8" s="1">
        <v>31</v>
      </c>
      <c r="L8" s="193">
        <v>0</v>
      </c>
      <c r="M8" s="196" t="str">
        <f>S11</f>
        <v>İBRADI BELEDİYESİ SPOR KLÜBÜ (Belinay - Ceren)</v>
      </c>
      <c r="N8" t="s">
        <v>479</v>
      </c>
      <c r="R8" s="2"/>
      <c r="S8" s="2"/>
    </row>
    <row r="9" spans="2:19" x14ac:dyDescent="0.2">
      <c r="B9" s="1">
        <v>6</v>
      </c>
      <c r="C9" s="1" t="s">
        <v>438</v>
      </c>
      <c r="D9" s="194"/>
      <c r="E9" s="195"/>
      <c r="F9" s="1"/>
      <c r="G9" s="1"/>
      <c r="H9" s="24"/>
      <c r="I9" s="193"/>
      <c r="J9" s="1"/>
      <c r="K9" s="1"/>
      <c r="L9" s="193"/>
      <c r="M9" s="24"/>
      <c r="R9" s="79" t="s">
        <v>233</v>
      </c>
      <c r="S9" s="79" t="s">
        <v>83</v>
      </c>
    </row>
    <row r="10" spans="2:19" x14ac:dyDescent="0.2">
      <c r="B10" s="1">
        <v>7</v>
      </c>
      <c r="C10" s="1" t="s">
        <v>438</v>
      </c>
      <c r="D10" s="194"/>
      <c r="E10" s="195"/>
      <c r="F10" s="1"/>
      <c r="G10" s="1"/>
      <c r="H10" s="24"/>
      <c r="I10" s="193"/>
      <c r="J10" s="1"/>
      <c r="K10" s="1"/>
      <c r="L10" s="193"/>
      <c r="M10" s="196"/>
      <c r="R10" s="79">
        <v>1</v>
      </c>
      <c r="S10" s="79" t="s">
        <v>345</v>
      </c>
    </row>
    <row r="11" spans="2:19" x14ac:dyDescent="0.2">
      <c r="B11" s="1">
        <v>8</v>
      </c>
      <c r="C11" s="1" t="s">
        <v>438</v>
      </c>
      <c r="D11" s="194"/>
      <c r="E11" s="195"/>
      <c r="F11" s="1"/>
      <c r="G11" s="1"/>
      <c r="H11" s="196"/>
      <c r="I11" s="193"/>
      <c r="J11" s="1"/>
      <c r="K11" s="1"/>
      <c r="L11" s="193"/>
      <c r="M11" s="24"/>
      <c r="R11" s="79">
        <v>2</v>
      </c>
      <c r="S11" s="79" t="s">
        <v>95</v>
      </c>
    </row>
    <row r="12" spans="2:19" x14ac:dyDescent="0.2">
      <c r="B12" s="1">
        <v>9</v>
      </c>
      <c r="C12" s="1" t="s">
        <v>438</v>
      </c>
      <c r="D12" s="194"/>
      <c r="E12" s="195"/>
      <c r="F12" s="1"/>
      <c r="G12" s="1"/>
      <c r="H12" s="196"/>
      <c r="I12" s="193"/>
      <c r="J12" s="1"/>
      <c r="K12" s="1"/>
      <c r="L12" s="193"/>
      <c r="M12" s="24"/>
      <c r="R12" s="79">
        <v>3</v>
      </c>
      <c r="S12" s="79" t="s">
        <v>349</v>
      </c>
    </row>
    <row r="13" spans="2:19" x14ac:dyDescent="0.2">
      <c r="B13" s="1">
        <v>10</v>
      </c>
      <c r="C13" s="1" t="s">
        <v>438</v>
      </c>
      <c r="D13" s="194"/>
      <c r="E13" s="195"/>
      <c r="F13" s="1"/>
      <c r="G13" s="1"/>
      <c r="H13" s="196"/>
      <c r="I13" s="193"/>
      <c r="J13" s="1"/>
      <c r="K13" s="1"/>
      <c r="L13" s="193"/>
      <c r="M13" s="24"/>
    </row>
    <row r="14" spans="2:19" x14ac:dyDescent="0.2">
      <c r="B14" s="1">
        <v>11</v>
      </c>
      <c r="C14" s="1" t="s">
        <v>438</v>
      </c>
      <c r="D14" s="194"/>
      <c r="E14" s="195"/>
      <c r="F14" s="1"/>
      <c r="G14" s="1"/>
      <c r="H14" s="196"/>
      <c r="I14" s="193"/>
      <c r="J14" s="1"/>
      <c r="K14" s="1"/>
      <c r="L14" s="193"/>
      <c r="M14" s="24"/>
    </row>
    <row r="15" spans="2:19" x14ac:dyDescent="0.2">
      <c r="B15" s="1">
        <v>12</v>
      </c>
      <c r="C15" s="1" t="s">
        <v>438</v>
      </c>
      <c r="D15" s="194"/>
      <c r="E15" s="195"/>
      <c r="F15" s="1"/>
      <c r="G15" s="1"/>
      <c r="H15" s="24"/>
      <c r="I15" s="193"/>
      <c r="J15" s="1"/>
      <c r="K15" s="1"/>
      <c r="L15" s="193"/>
      <c r="M15" s="196"/>
    </row>
    <row r="16" spans="2:19" x14ac:dyDescent="0.2">
      <c r="B16" s="1"/>
      <c r="C16" s="1"/>
      <c r="D16" s="194"/>
      <c r="E16" s="195"/>
      <c r="F16" s="1"/>
      <c r="G16" s="1"/>
      <c r="H16" s="196"/>
      <c r="I16" s="193"/>
      <c r="J16" s="1"/>
      <c r="K16" s="1"/>
      <c r="L16" s="193"/>
      <c r="M16" s="24"/>
    </row>
    <row r="17" spans="2:15" x14ac:dyDescent="0.2">
      <c r="B17" s="1">
        <v>13</v>
      </c>
      <c r="C17" s="1" t="s">
        <v>438</v>
      </c>
      <c r="D17" s="194"/>
      <c r="E17" s="195"/>
      <c r="F17" s="1"/>
      <c r="G17" s="1"/>
      <c r="H17" s="24"/>
      <c r="I17" s="193"/>
      <c r="J17" s="1"/>
      <c r="K17" s="1"/>
      <c r="L17" s="197"/>
      <c r="M17" s="196"/>
    </row>
    <row r="18" spans="2:15" x14ac:dyDescent="0.2">
      <c r="B18" s="1">
        <v>14</v>
      </c>
      <c r="C18" s="1" t="s">
        <v>438</v>
      </c>
      <c r="D18" s="194"/>
      <c r="E18" s="195"/>
      <c r="F18" s="1"/>
      <c r="G18" s="1"/>
      <c r="H18" s="198"/>
      <c r="I18" s="197"/>
      <c r="J18" s="1"/>
      <c r="K18" s="1"/>
      <c r="L18" s="193"/>
      <c r="M18" s="24"/>
    </row>
    <row r="19" spans="2:15" x14ac:dyDescent="0.2">
      <c r="B19" s="1">
        <v>15</v>
      </c>
      <c r="C19" s="1" t="s">
        <v>438</v>
      </c>
      <c r="D19" s="194"/>
      <c r="E19" s="195"/>
      <c r="F19" s="1"/>
      <c r="G19" s="1"/>
      <c r="H19" s="24"/>
      <c r="I19" s="193"/>
      <c r="J19" s="1"/>
      <c r="K19" s="1"/>
      <c r="L19" s="193"/>
      <c r="M19" s="24"/>
    </row>
    <row r="20" spans="2:15" x14ac:dyDescent="0.2">
      <c r="B20" s="1"/>
      <c r="C20" s="1"/>
      <c r="D20" s="1"/>
      <c r="E20" s="1"/>
      <c r="F20" s="1"/>
      <c r="G20" s="1"/>
      <c r="H20" s="24"/>
      <c r="I20" s="193"/>
      <c r="J20" s="1"/>
      <c r="K20" s="1"/>
      <c r="L20" s="193"/>
      <c r="M20" s="24"/>
    </row>
    <row r="21" spans="2:15" x14ac:dyDescent="0.2">
      <c r="B21" s="1">
        <v>16</v>
      </c>
      <c r="C21" s="1" t="s">
        <v>438</v>
      </c>
      <c r="D21" s="194"/>
      <c r="E21" s="195"/>
      <c r="F21" s="1"/>
      <c r="G21" s="1"/>
      <c r="H21" s="24"/>
      <c r="I21" s="193"/>
      <c r="J21" s="1"/>
      <c r="K21" s="1"/>
      <c r="L21" s="193"/>
      <c r="M21" s="24"/>
    </row>
    <row r="22" spans="2:15" x14ac:dyDescent="0.2">
      <c r="B22" s="1">
        <v>17</v>
      </c>
      <c r="C22" s="1" t="s">
        <v>438</v>
      </c>
      <c r="D22" s="194"/>
      <c r="E22" s="195"/>
      <c r="F22" s="1"/>
      <c r="G22" s="1"/>
      <c r="H22" s="1"/>
      <c r="I22" s="193"/>
      <c r="J22" s="1"/>
      <c r="K22" s="1"/>
      <c r="L22" s="193"/>
      <c r="M22" s="24"/>
    </row>
    <row r="23" spans="2:15" x14ac:dyDescent="0.2">
      <c r="B23" s="1">
        <v>18</v>
      </c>
      <c r="C23" s="1" t="s">
        <v>438</v>
      </c>
      <c r="D23" s="194"/>
      <c r="E23" s="195"/>
      <c r="F23" s="1"/>
      <c r="G23" s="1"/>
      <c r="H23" s="1"/>
      <c r="I23" s="193"/>
      <c r="J23" s="1"/>
      <c r="K23" s="1"/>
      <c r="L23" s="193"/>
      <c r="M23" s="24"/>
    </row>
    <row r="24" spans="2:15" x14ac:dyDescent="0.2">
      <c r="B24" s="1">
        <v>19</v>
      </c>
      <c r="C24" s="1" t="s">
        <v>438</v>
      </c>
      <c r="D24" s="194"/>
      <c r="E24" s="195"/>
      <c r="F24" s="1"/>
      <c r="G24" s="1"/>
      <c r="H24" s="1"/>
      <c r="I24" s="193"/>
      <c r="J24" s="1"/>
      <c r="K24" s="1"/>
      <c r="L24" s="193"/>
      <c r="M24" s="24"/>
    </row>
    <row r="27" spans="2:15" x14ac:dyDescent="0.2">
      <c r="H27" s="115" t="s">
        <v>439</v>
      </c>
      <c r="I27" s="120" t="s">
        <v>428</v>
      </c>
      <c r="J27" s="120" t="s">
        <v>442</v>
      </c>
      <c r="K27" s="120" t="s">
        <v>443</v>
      </c>
      <c r="L27" s="120" t="s">
        <v>444</v>
      </c>
      <c r="M27" s="121" t="s">
        <v>441</v>
      </c>
    </row>
    <row r="28" spans="2:15" x14ac:dyDescent="0.2">
      <c r="G28" s="116">
        <v>1</v>
      </c>
      <c r="H28" t="str">
        <f>S5</f>
        <v>BURDUR MÜCADELE GSK (Dilek - Derya)</v>
      </c>
      <c r="I28" s="117">
        <f>I4+I6</f>
        <v>4</v>
      </c>
      <c r="J28" s="116">
        <f>J4+J6</f>
        <v>84</v>
      </c>
      <c r="K28" s="116">
        <f>K4+K6</f>
        <v>32</v>
      </c>
      <c r="L28" s="117">
        <f>L4+L6</f>
        <v>0</v>
      </c>
      <c r="M28">
        <v>4</v>
      </c>
      <c r="N28">
        <f>J28/K28</f>
        <v>2.625</v>
      </c>
      <c r="O28">
        <v>2</v>
      </c>
    </row>
    <row r="29" spans="2:15" x14ac:dyDescent="0.2">
      <c r="G29" s="122">
        <v>2</v>
      </c>
      <c r="H29" t="str">
        <f>S6</f>
        <v>İSTANBUL ANADOLU G.S.K (Öylü - Ceyda)</v>
      </c>
      <c r="I29" s="117">
        <f>L6+I5</f>
        <v>2</v>
      </c>
      <c r="J29" s="116">
        <f>J5+L6</f>
        <v>42</v>
      </c>
      <c r="K29" s="116">
        <f>J6+K5</f>
        <v>55</v>
      </c>
      <c r="L29" s="117">
        <f>L4+L6</f>
        <v>0</v>
      </c>
      <c r="M29">
        <v>3</v>
      </c>
      <c r="N29">
        <f>J29/K29</f>
        <v>0.76363636363636367</v>
      </c>
      <c r="O29">
        <v>1</v>
      </c>
    </row>
    <row r="30" spans="2:15" x14ac:dyDescent="0.2">
      <c r="G30" s="116">
        <v>3</v>
      </c>
      <c r="H30" s="123" t="str">
        <f>S7</f>
        <v>EGE ATLETİK SPOR KULÜBÜ (İrem - Miray)</v>
      </c>
      <c r="I30" s="124">
        <f>L4+L5</f>
        <v>0</v>
      </c>
      <c r="J30" s="122">
        <f>K4+K5</f>
        <v>28</v>
      </c>
      <c r="K30" s="122">
        <f>J4+J5</f>
        <v>84</v>
      </c>
      <c r="L30" s="124">
        <f>I4+L8</f>
        <v>2</v>
      </c>
      <c r="M30" s="123">
        <v>2</v>
      </c>
      <c r="N30" s="123">
        <f>J30/K30</f>
        <v>0.33333333333333331</v>
      </c>
      <c r="O30" s="123">
        <v>3</v>
      </c>
    </row>
    <row r="32" spans="2:15" x14ac:dyDescent="0.2">
      <c r="H32" s="115" t="s">
        <v>445</v>
      </c>
    </row>
    <row r="33" spans="6:15" x14ac:dyDescent="0.2">
      <c r="G33" s="116">
        <v>1</v>
      </c>
      <c r="H33" s="123" t="str">
        <f>S11</f>
        <v>İBRADI BELEDİYESİ SPOR KLÜBÜ (Belinay - Ceren)</v>
      </c>
      <c r="I33" s="124">
        <f>L7+L8</f>
        <v>2</v>
      </c>
      <c r="J33" s="122">
        <f>K8+K7</f>
        <v>73</v>
      </c>
      <c r="K33" s="122">
        <f>J7+J8</f>
        <v>59</v>
      </c>
      <c r="L33" s="124">
        <f>L7+L5</f>
        <v>2</v>
      </c>
      <c r="M33" s="123">
        <v>3</v>
      </c>
      <c r="N33" s="123">
        <f>J33/K33</f>
        <v>1.2372881355932204</v>
      </c>
      <c r="O33" s="123">
        <v>3</v>
      </c>
    </row>
    <row r="34" spans="6:15" x14ac:dyDescent="0.2">
      <c r="G34" s="122">
        <v>2</v>
      </c>
      <c r="H34" t="str">
        <f>S10</f>
        <v>EGE ATLETİK SPOR KULÜBÜ (Nazlıcan -Ezgi )</v>
      </c>
      <c r="I34" s="117">
        <f>I7+I8</f>
        <v>2</v>
      </c>
      <c r="J34" s="116">
        <f>J7+J8</f>
        <v>59</v>
      </c>
      <c r="K34" s="116">
        <f>K7+K8</f>
        <v>73</v>
      </c>
      <c r="L34" s="117">
        <f>I5+I7</f>
        <v>2</v>
      </c>
      <c r="M34">
        <v>3</v>
      </c>
      <c r="N34">
        <f>J34/K34</f>
        <v>0.80821917808219179</v>
      </c>
      <c r="O34">
        <v>2</v>
      </c>
    </row>
    <row r="35" spans="6:15" x14ac:dyDescent="0.2">
      <c r="G35" s="116">
        <v>3</v>
      </c>
    </row>
    <row r="37" spans="6:15" x14ac:dyDescent="0.2">
      <c r="G37"/>
    </row>
    <row r="38" spans="6:15" x14ac:dyDescent="0.2">
      <c r="F38"/>
      <c r="G38"/>
    </row>
    <row r="39" spans="6:15" x14ac:dyDescent="0.2">
      <c r="F39"/>
      <c r="G39"/>
    </row>
    <row r="40" spans="6:15" x14ac:dyDescent="0.2">
      <c r="F40"/>
      <c r="G40"/>
      <c r="I40"/>
      <c r="J40"/>
      <c r="K40"/>
      <c r="L40"/>
    </row>
    <row r="41" spans="6:15" x14ac:dyDescent="0.2">
      <c r="F41"/>
      <c r="G41"/>
      <c r="I41"/>
      <c r="J41"/>
      <c r="K41"/>
      <c r="L41"/>
    </row>
    <row r="42" spans="6:15" x14ac:dyDescent="0.2">
      <c r="F42"/>
      <c r="G42"/>
      <c r="I42"/>
      <c r="J42"/>
      <c r="K42"/>
      <c r="L42"/>
    </row>
    <row r="43" spans="6:15" x14ac:dyDescent="0.2">
      <c r="F43"/>
      <c r="G43"/>
      <c r="I43"/>
      <c r="J43"/>
      <c r="K43"/>
      <c r="L43"/>
    </row>
    <row r="44" spans="6:15" x14ac:dyDescent="0.2">
      <c r="F44"/>
      <c r="G44"/>
      <c r="I44"/>
      <c r="J44"/>
      <c r="K44"/>
      <c r="L44"/>
    </row>
  </sheetData>
  <autoFilter ref="B3:M20" xr:uid="{00000000-0009-0000-0000-000001000000}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6DFA-02A6-EE41-A5AC-1F0F08A1C4E6}">
  <dimension ref="A3:N14"/>
  <sheetViews>
    <sheetView zoomScaleNormal="100" workbookViewId="0">
      <selection activeCell="L20" sqref="L20"/>
    </sheetView>
  </sheetViews>
  <sheetFormatPr baseColWidth="10" defaultColWidth="8.83203125" defaultRowHeight="16" x14ac:dyDescent="0.2"/>
  <cols>
    <col min="1" max="1" width="8.5" style="116" bestFit="1" customWidth="1"/>
    <col min="2" max="2" width="7" style="116" bestFit="1" customWidth="1"/>
    <col min="3" max="3" width="9.83203125" style="116" bestFit="1" customWidth="1"/>
    <col min="4" max="4" width="9.1640625" style="116" bestFit="1" customWidth="1"/>
    <col min="5" max="5" width="11.83203125" style="116" bestFit="1" customWidth="1"/>
    <col min="6" max="6" width="7.6640625" style="116" customWidth="1"/>
    <col min="7" max="7" width="43.5" bestFit="1" customWidth="1"/>
    <col min="8" max="8" width="10.33203125" style="117" bestFit="1" customWidth="1"/>
    <col min="9" max="10" width="11" style="116" bestFit="1" customWidth="1"/>
    <col min="11" max="11" width="10.33203125" style="117" bestFit="1" customWidth="1"/>
    <col min="12" max="12" width="34" bestFit="1" customWidth="1"/>
  </cols>
  <sheetData>
    <row r="3" spans="1:14" x14ac:dyDescent="0.2">
      <c r="A3" s="116" t="s">
        <v>422</v>
      </c>
      <c r="B3" s="1" t="s">
        <v>437</v>
      </c>
      <c r="C3" s="1" t="s">
        <v>423</v>
      </c>
      <c r="D3" s="1" t="s">
        <v>424</v>
      </c>
      <c r="E3" s="1" t="s">
        <v>425</v>
      </c>
      <c r="F3" s="1" t="s">
        <v>426</v>
      </c>
      <c r="G3" s="24" t="s">
        <v>427</v>
      </c>
      <c r="H3" s="193" t="s">
        <v>428</v>
      </c>
      <c r="I3" s="1" t="s">
        <v>436</v>
      </c>
      <c r="J3" s="1" t="s">
        <v>434</v>
      </c>
      <c r="K3" s="193" t="s">
        <v>429</v>
      </c>
      <c r="L3" s="24" t="s">
        <v>430</v>
      </c>
    </row>
    <row r="4" spans="1:14" x14ac:dyDescent="0.2">
      <c r="A4" s="116">
        <v>1</v>
      </c>
      <c r="B4" s="1" t="s">
        <v>438</v>
      </c>
      <c r="C4" s="194"/>
      <c r="D4" s="195"/>
      <c r="E4" s="1" t="s">
        <v>454</v>
      </c>
      <c r="F4" s="1" t="s">
        <v>433</v>
      </c>
      <c r="G4" s="59" t="s">
        <v>456</v>
      </c>
      <c r="H4" s="193">
        <v>2</v>
      </c>
      <c r="I4" s="1">
        <v>42</v>
      </c>
      <c r="J4" s="1">
        <v>13</v>
      </c>
      <c r="K4" s="193">
        <v>0</v>
      </c>
      <c r="L4" s="196" t="s">
        <v>455</v>
      </c>
    </row>
    <row r="5" spans="1:14" x14ac:dyDescent="0.2">
      <c r="A5" s="116">
        <v>3</v>
      </c>
      <c r="B5" s="1" t="s">
        <v>438</v>
      </c>
      <c r="C5" s="194"/>
      <c r="D5" s="195"/>
      <c r="E5" s="1" t="s">
        <v>454</v>
      </c>
      <c r="F5" s="1" t="s">
        <v>433</v>
      </c>
      <c r="G5" s="1" t="s">
        <v>457</v>
      </c>
      <c r="H5" s="193">
        <v>0</v>
      </c>
      <c r="I5" s="1">
        <v>36</v>
      </c>
      <c r="J5" s="1">
        <v>42</v>
      </c>
      <c r="K5" s="197">
        <v>2</v>
      </c>
      <c r="L5" s="196" t="s">
        <v>455</v>
      </c>
    </row>
    <row r="6" spans="1:14" x14ac:dyDescent="0.2">
      <c r="A6" s="116">
        <v>3</v>
      </c>
      <c r="B6" s="1" t="s">
        <v>438</v>
      </c>
      <c r="C6" s="194"/>
      <c r="D6" s="195"/>
      <c r="E6" s="1" t="s">
        <v>454</v>
      </c>
      <c r="F6" s="1" t="s">
        <v>433</v>
      </c>
      <c r="G6" s="59" t="s">
        <v>456</v>
      </c>
      <c r="H6" s="193">
        <v>2</v>
      </c>
      <c r="I6" s="1">
        <v>42</v>
      </c>
      <c r="J6" s="1">
        <v>16</v>
      </c>
      <c r="K6" s="193">
        <v>0</v>
      </c>
      <c r="L6" s="1" t="s">
        <v>457</v>
      </c>
    </row>
    <row r="7" spans="1:14" x14ac:dyDescent="0.2">
      <c r="B7" s="1"/>
      <c r="C7" s="194"/>
      <c r="D7" s="195"/>
      <c r="E7" s="1"/>
      <c r="F7" s="1"/>
      <c r="G7" s="24"/>
      <c r="H7" s="193"/>
      <c r="I7" s="1"/>
      <c r="J7" s="1"/>
      <c r="K7" s="193"/>
      <c r="L7" s="111"/>
    </row>
    <row r="8" spans="1:14" x14ac:dyDescent="0.2">
      <c r="B8" s="1"/>
      <c r="C8" s="194"/>
      <c r="D8" s="195"/>
      <c r="E8" s="1"/>
      <c r="F8" s="1"/>
      <c r="G8" s="24"/>
      <c r="H8" s="193"/>
      <c r="I8" s="1"/>
      <c r="J8" s="1"/>
      <c r="K8" s="193"/>
      <c r="L8" s="206"/>
      <c r="M8" s="143"/>
    </row>
    <row r="11" spans="1:14" x14ac:dyDescent="0.2">
      <c r="G11" s="115" t="s">
        <v>439</v>
      </c>
      <c r="H11" s="120" t="s">
        <v>428</v>
      </c>
      <c r="I11" s="120" t="s">
        <v>442</v>
      </c>
      <c r="J11" s="120" t="s">
        <v>443</v>
      </c>
      <c r="K11" s="120" t="s">
        <v>444</v>
      </c>
      <c r="L11" s="121" t="s">
        <v>441</v>
      </c>
      <c r="M11" s="120" t="s">
        <v>458</v>
      </c>
    </row>
    <row r="12" spans="1:14" x14ac:dyDescent="0.2">
      <c r="F12" s="1">
        <v>1</v>
      </c>
      <c r="G12" s="204" t="s">
        <v>456</v>
      </c>
      <c r="H12" s="193">
        <f>H4+H6</f>
        <v>4</v>
      </c>
      <c r="I12" s="1">
        <f>I4+I6</f>
        <v>84</v>
      </c>
      <c r="J12" s="1">
        <f>J4+J6</f>
        <v>29</v>
      </c>
      <c r="K12" s="193">
        <f>K4+K6</f>
        <v>0</v>
      </c>
      <c r="L12" s="100">
        <v>0</v>
      </c>
      <c r="M12" s="100">
        <f>I12/J12</f>
        <v>2.896551724137931</v>
      </c>
      <c r="N12" s="100">
        <v>1</v>
      </c>
    </row>
    <row r="13" spans="1:14" x14ac:dyDescent="0.2">
      <c r="F13" s="95">
        <v>2</v>
      </c>
      <c r="G13" s="199" t="s">
        <v>455</v>
      </c>
      <c r="H13" s="193">
        <f>K4+K5</f>
        <v>2</v>
      </c>
      <c r="I13" s="1">
        <f>J4+J5</f>
        <v>55</v>
      </c>
      <c r="J13" s="1">
        <f>J4+J5</f>
        <v>55</v>
      </c>
      <c r="K13" s="193">
        <f>H4+H5</f>
        <v>2</v>
      </c>
      <c r="L13" s="100">
        <v>4</v>
      </c>
      <c r="M13" s="100">
        <f>I13/J13</f>
        <v>1</v>
      </c>
      <c r="N13" s="100">
        <v>2</v>
      </c>
    </row>
    <row r="14" spans="1:14" x14ac:dyDescent="0.2">
      <c r="F14" s="1">
        <v>3</v>
      </c>
      <c r="G14" s="1" t="s">
        <v>457</v>
      </c>
      <c r="H14" s="205">
        <f>H5+K6</f>
        <v>0</v>
      </c>
      <c r="I14" s="95">
        <f>I5+J6</f>
        <v>52</v>
      </c>
      <c r="J14" s="95">
        <f>J5+I6</f>
        <v>84</v>
      </c>
      <c r="K14" s="205">
        <f>K5+H6</f>
        <v>4</v>
      </c>
      <c r="L14" s="204">
        <v>2</v>
      </c>
      <c r="M14" s="204">
        <f>I14/J14</f>
        <v>0.61904761904761907</v>
      </c>
      <c r="N14" s="204">
        <v>3</v>
      </c>
    </row>
  </sheetData>
  <autoFilter ref="A3:L8" xr:uid="{00000000-0009-0000-0000-000000000000}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9DEF-1F6B-5A45-96A1-BCDE5B8D5CAB}">
  <dimension ref="B3:U44"/>
  <sheetViews>
    <sheetView zoomScale="115" zoomScaleNormal="100" workbookViewId="0">
      <selection activeCell="K38" sqref="K38"/>
    </sheetView>
  </sheetViews>
  <sheetFormatPr baseColWidth="10" defaultColWidth="8.83203125" defaultRowHeight="16" x14ac:dyDescent="0.2"/>
  <cols>
    <col min="1" max="1" width="4.83203125" customWidth="1"/>
    <col min="2" max="2" width="4.33203125" style="116" bestFit="1" customWidth="1"/>
    <col min="3" max="3" width="2.83203125" style="116" bestFit="1" customWidth="1"/>
    <col min="4" max="4" width="13" style="116" customWidth="1"/>
    <col min="5" max="5" width="8.83203125" style="116" customWidth="1"/>
    <col min="6" max="6" width="9.5" style="116" bestFit="1" customWidth="1"/>
    <col min="7" max="7" width="8.6640625" style="116" bestFit="1" customWidth="1"/>
    <col min="8" max="8" width="40" bestFit="1" customWidth="1"/>
    <col min="9" max="9" width="10.33203125" style="117" bestFit="1" customWidth="1"/>
    <col min="10" max="11" width="11" style="116" bestFit="1" customWidth="1"/>
    <col min="12" max="12" width="10.33203125" style="117" bestFit="1" customWidth="1"/>
    <col min="13" max="13" width="32" bestFit="1" customWidth="1"/>
    <col min="19" max="19" width="39" bestFit="1" customWidth="1"/>
  </cols>
  <sheetData>
    <row r="3" spans="2:21" x14ac:dyDescent="0.2">
      <c r="B3" s="1" t="s">
        <v>422</v>
      </c>
      <c r="C3" s="1" t="s">
        <v>437</v>
      </c>
      <c r="D3" s="1" t="s">
        <v>423</v>
      </c>
      <c r="E3" s="1" t="s">
        <v>424</v>
      </c>
      <c r="F3" s="1" t="s">
        <v>425</v>
      </c>
      <c r="G3" s="1" t="s">
        <v>426</v>
      </c>
      <c r="H3" s="24" t="s">
        <v>427</v>
      </c>
      <c r="I3" s="193" t="s">
        <v>428</v>
      </c>
      <c r="J3" s="1" t="s">
        <v>436</v>
      </c>
      <c r="K3" s="1" t="s">
        <v>434</v>
      </c>
      <c r="L3" s="193" t="s">
        <v>429</v>
      </c>
      <c r="M3" s="24" t="s">
        <v>430</v>
      </c>
    </row>
    <row r="4" spans="2:21" x14ac:dyDescent="0.2">
      <c r="B4" s="1">
        <v>1</v>
      </c>
      <c r="C4" s="1" t="s">
        <v>438</v>
      </c>
      <c r="D4" s="194"/>
      <c r="E4" s="195"/>
      <c r="F4" s="1"/>
      <c r="G4" s="1" t="s">
        <v>433</v>
      </c>
      <c r="H4" s="196" t="str">
        <f>S5</f>
        <v>KARTAL ANADOLU SPOR KLÜBÜ(Zeynep-Dila)</v>
      </c>
      <c r="I4" s="193">
        <v>2</v>
      </c>
      <c r="J4" s="1">
        <v>43</v>
      </c>
      <c r="K4" s="1">
        <v>34</v>
      </c>
      <c r="L4" s="193">
        <v>0</v>
      </c>
      <c r="M4" s="24" t="str">
        <f>S6</f>
        <v>MUĞLA BŞ BLD. G.S.K(Ecenaz-Seden)</v>
      </c>
      <c r="R4" s="81" t="s">
        <v>77</v>
      </c>
      <c r="S4" s="81" t="s">
        <v>80</v>
      </c>
      <c r="T4" s="81"/>
    </row>
    <row r="5" spans="2:21" x14ac:dyDescent="0.2">
      <c r="B5" s="1">
        <v>2</v>
      </c>
      <c r="C5" s="1" t="s">
        <v>438</v>
      </c>
      <c r="D5" s="194"/>
      <c r="E5" s="195"/>
      <c r="F5" s="1"/>
      <c r="G5" s="1" t="s">
        <v>435</v>
      </c>
      <c r="H5" s="24" t="str">
        <f>S11</f>
        <v>BODRUM DOĞUŞ(Bensu-Cenay)</v>
      </c>
      <c r="I5" s="193">
        <v>2</v>
      </c>
      <c r="J5" s="1">
        <v>51</v>
      </c>
      <c r="K5" s="1">
        <v>49</v>
      </c>
      <c r="L5" s="193">
        <v>1</v>
      </c>
      <c r="M5" s="196" t="str">
        <f>S10</f>
        <v>MUĞLA BŞ BLD. G.S.K(Elif-Defne)</v>
      </c>
      <c r="R5" s="81">
        <v>1</v>
      </c>
      <c r="S5" s="81" t="s">
        <v>86</v>
      </c>
      <c r="T5" s="81"/>
    </row>
    <row r="6" spans="2:21" x14ac:dyDescent="0.2">
      <c r="B6" s="1">
        <v>3</v>
      </c>
      <c r="C6" s="1" t="s">
        <v>438</v>
      </c>
      <c r="D6" s="194"/>
      <c r="E6" s="195"/>
      <c r="F6" s="1"/>
      <c r="G6" s="1" t="s">
        <v>433</v>
      </c>
      <c r="H6" s="24" t="str">
        <f>S5</f>
        <v>KARTAL ANADOLU SPOR KLÜBÜ(Zeynep-Dila)</v>
      </c>
      <c r="I6" s="193">
        <v>0</v>
      </c>
      <c r="J6" s="1">
        <v>23</v>
      </c>
      <c r="K6" s="1">
        <v>42</v>
      </c>
      <c r="L6" s="193">
        <v>2</v>
      </c>
      <c r="M6" s="196" t="str">
        <f>S7</f>
        <v>ÖZATEŞ G.S.K. (Berrak - Şimal)</v>
      </c>
      <c r="R6" s="81">
        <v>2</v>
      </c>
      <c r="S6" s="81" t="s">
        <v>85</v>
      </c>
      <c r="T6" s="81"/>
    </row>
    <row r="7" spans="2:21" x14ac:dyDescent="0.2">
      <c r="B7" s="1">
        <v>4</v>
      </c>
      <c r="C7" s="1" t="s">
        <v>438</v>
      </c>
      <c r="D7" s="194"/>
      <c r="E7" s="195"/>
      <c r="F7" s="1"/>
      <c r="G7" s="1" t="s">
        <v>435</v>
      </c>
      <c r="H7" s="196" t="str">
        <f>S11</f>
        <v>BODRUM DOĞUŞ(Bensu-Cenay)</v>
      </c>
      <c r="I7" s="193">
        <v>2</v>
      </c>
      <c r="J7" s="1">
        <v>42</v>
      </c>
      <c r="K7" s="1">
        <v>35</v>
      </c>
      <c r="L7" s="193">
        <v>0</v>
      </c>
      <c r="M7" s="24" t="str">
        <f>S10</f>
        <v>MUĞLA BŞ BLD. G.S.K(Elif-Defne)</v>
      </c>
      <c r="R7" s="81">
        <v>3</v>
      </c>
      <c r="S7" s="81" t="s">
        <v>93</v>
      </c>
      <c r="T7" s="81"/>
    </row>
    <row r="8" spans="2:21" x14ac:dyDescent="0.2">
      <c r="B8" s="1">
        <v>5</v>
      </c>
      <c r="C8" s="1" t="s">
        <v>438</v>
      </c>
      <c r="D8" s="194"/>
      <c r="E8" s="195"/>
      <c r="F8" s="1"/>
      <c r="G8" s="1" t="s">
        <v>433</v>
      </c>
      <c r="H8" s="24" t="str">
        <f>S6</f>
        <v>MUĞLA BŞ BLD. G.S.K(Ecenaz-Seden)</v>
      </c>
      <c r="I8" s="193">
        <v>2</v>
      </c>
      <c r="J8" s="1">
        <v>57</v>
      </c>
      <c r="K8" s="1">
        <v>39</v>
      </c>
      <c r="L8" s="193">
        <v>1</v>
      </c>
      <c r="M8" s="196" t="str">
        <f>S7</f>
        <v>ÖZATEŞ G.S.K. (Berrak - Şimal)</v>
      </c>
      <c r="R8" s="2"/>
      <c r="S8" s="2"/>
      <c r="T8" s="2"/>
      <c r="U8" s="2"/>
    </row>
    <row r="9" spans="2:21" x14ac:dyDescent="0.2">
      <c r="B9" s="1">
        <v>6</v>
      </c>
      <c r="C9" s="1" t="s">
        <v>438</v>
      </c>
      <c r="D9" s="194"/>
      <c r="E9" s="195"/>
      <c r="F9" s="1"/>
      <c r="G9" s="1"/>
      <c r="H9" s="24"/>
      <c r="I9" s="193"/>
      <c r="J9" s="1"/>
      <c r="K9" s="1"/>
      <c r="L9" s="193"/>
      <c r="M9" s="24"/>
      <c r="R9" s="81" t="s">
        <v>78</v>
      </c>
      <c r="S9" s="81"/>
      <c r="T9" s="81"/>
    </row>
    <row r="10" spans="2:21" x14ac:dyDescent="0.2">
      <c r="B10" s="1">
        <v>7</v>
      </c>
      <c r="C10" s="1" t="s">
        <v>438</v>
      </c>
      <c r="D10" s="194"/>
      <c r="E10" s="195"/>
      <c r="F10" s="1"/>
      <c r="G10" s="1"/>
      <c r="H10" s="24"/>
      <c r="I10" s="193"/>
      <c r="J10" s="1"/>
      <c r="K10" s="1"/>
      <c r="L10" s="193"/>
      <c r="M10" s="196"/>
      <c r="R10" s="81">
        <v>1</v>
      </c>
      <c r="S10" s="81" t="s">
        <v>84</v>
      </c>
      <c r="T10" s="81"/>
    </row>
    <row r="11" spans="2:21" x14ac:dyDescent="0.2">
      <c r="B11" s="1">
        <v>8</v>
      </c>
      <c r="C11" s="1" t="s">
        <v>438</v>
      </c>
      <c r="D11" s="194"/>
      <c r="E11" s="195"/>
      <c r="F11" s="1"/>
      <c r="G11" s="1"/>
      <c r="H11" s="196"/>
      <c r="I11" s="193"/>
      <c r="J11" s="1"/>
      <c r="K11" s="1"/>
      <c r="L11" s="193"/>
      <c r="M11" s="24"/>
      <c r="R11" s="81">
        <v>2</v>
      </c>
      <c r="S11" s="81" t="s">
        <v>87</v>
      </c>
      <c r="T11" s="81"/>
    </row>
    <row r="12" spans="2:21" x14ac:dyDescent="0.2">
      <c r="B12" s="1">
        <v>9</v>
      </c>
      <c r="C12" s="1" t="s">
        <v>438</v>
      </c>
      <c r="D12" s="194"/>
      <c r="E12" s="195"/>
      <c r="F12" s="1"/>
      <c r="G12" s="1"/>
      <c r="H12" s="196"/>
      <c r="I12" s="193"/>
      <c r="J12" s="1"/>
      <c r="K12" s="1"/>
      <c r="L12" s="193"/>
      <c r="M12" s="24"/>
      <c r="R12" s="81">
        <v>3</v>
      </c>
      <c r="T12" s="81"/>
      <c r="U12" s="81"/>
    </row>
    <row r="13" spans="2:21" x14ac:dyDescent="0.2">
      <c r="B13" s="1">
        <v>10</v>
      </c>
      <c r="C13" s="1" t="s">
        <v>438</v>
      </c>
      <c r="D13" s="194"/>
      <c r="E13" s="195"/>
      <c r="F13" s="1"/>
      <c r="G13" s="1"/>
      <c r="H13" s="196"/>
      <c r="I13" s="193"/>
      <c r="J13" s="1"/>
      <c r="K13" s="1"/>
      <c r="L13" s="193"/>
      <c r="M13" s="24"/>
    </row>
    <row r="14" spans="2:21" x14ac:dyDescent="0.2">
      <c r="B14" s="1">
        <v>11</v>
      </c>
      <c r="C14" s="1" t="s">
        <v>438</v>
      </c>
      <c r="D14" s="194"/>
      <c r="E14" s="195"/>
      <c r="F14" s="1"/>
      <c r="G14" s="1"/>
      <c r="H14" s="196"/>
      <c r="I14" s="193"/>
      <c r="J14" s="1"/>
      <c r="K14" s="1"/>
      <c r="L14" s="193"/>
      <c r="M14" s="24"/>
    </row>
    <row r="15" spans="2:21" x14ac:dyDescent="0.2">
      <c r="B15" s="1">
        <v>12</v>
      </c>
      <c r="C15" s="1" t="s">
        <v>438</v>
      </c>
      <c r="D15" s="194"/>
      <c r="E15" s="195"/>
      <c r="F15" s="1"/>
      <c r="G15" s="1"/>
      <c r="H15" s="24"/>
      <c r="I15" s="193"/>
      <c r="J15" s="1"/>
      <c r="K15" s="1"/>
      <c r="L15" s="193"/>
      <c r="M15" s="196"/>
    </row>
    <row r="16" spans="2:21" x14ac:dyDescent="0.2">
      <c r="B16" s="1"/>
      <c r="C16" s="1"/>
      <c r="D16" s="194"/>
      <c r="E16" s="195"/>
      <c r="F16" s="1"/>
      <c r="G16" s="1"/>
      <c r="H16" s="196"/>
      <c r="I16" s="193"/>
      <c r="J16" s="1"/>
      <c r="K16" s="1"/>
      <c r="L16" s="193"/>
      <c r="M16" s="24"/>
    </row>
    <row r="17" spans="2:15" x14ac:dyDescent="0.2">
      <c r="B17" s="1">
        <v>13</v>
      </c>
      <c r="C17" s="1" t="s">
        <v>438</v>
      </c>
      <c r="D17" s="194"/>
      <c r="E17" s="195"/>
      <c r="F17" s="1"/>
      <c r="G17" s="1"/>
      <c r="H17" s="24"/>
      <c r="I17" s="193"/>
      <c r="J17" s="1"/>
      <c r="K17" s="1"/>
      <c r="L17" s="197"/>
      <c r="M17" s="196"/>
    </row>
    <row r="18" spans="2:15" x14ac:dyDescent="0.2">
      <c r="B18" s="1">
        <v>14</v>
      </c>
      <c r="C18" s="1" t="s">
        <v>438</v>
      </c>
      <c r="D18" s="194"/>
      <c r="E18" s="195"/>
      <c r="F18" s="1"/>
      <c r="G18" s="1"/>
      <c r="H18" s="198"/>
      <c r="I18" s="197"/>
      <c r="J18" s="1"/>
      <c r="K18" s="1"/>
      <c r="L18" s="193"/>
      <c r="M18" s="24"/>
    </row>
    <row r="19" spans="2:15" x14ac:dyDescent="0.2">
      <c r="B19" s="1">
        <v>15</v>
      </c>
      <c r="C19" s="1" t="s">
        <v>438</v>
      </c>
      <c r="D19" s="194"/>
      <c r="E19" s="195"/>
      <c r="F19" s="1"/>
      <c r="G19" s="1"/>
      <c r="H19" s="24"/>
      <c r="I19" s="193"/>
      <c r="J19" s="1"/>
      <c r="K19" s="1"/>
      <c r="L19" s="193"/>
      <c r="M19" s="24"/>
    </row>
    <row r="20" spans="2:15" x14ac:dyDescent="0.2">
      <c r="B20" s="1"/>
      <c r="C20" s="1"/>
      <c r="D20" s="1"/>
      <c r="E20" s="1"/>
      <c r="F20" s="1"/>
      <c r="G20" s="1"/>
      <c r="H20" s="24"/>
      <c r="I20" s="193"/>
      <c r="J20" s="1"/>
      <c r="K20" s="1"/>
      <c r="L20" s="193"/>
      <c r="M20" s="24"/>
    </row>
    <row r="21" spans="2:15" x14ac:dyDescent="0.2">
      <c r="B21" s="1">
        <v>16</v>
      </c>
      <c r="C21" s="1" t="s">
        <v>438</v>
      </c>
      <c r="D21" s="194"/>
      <c r="E21" s="195"/>
      <c r="F21" s="1"/>
      <c r="G21" s="1"/>
      <c r="H21" s="24"/>
      <c r="I21" s="193"/>
      <c r="J21" s="1"/>
      <c r="K21" s="1"/>
      <c r="L21" s="193"/>
      <c r="M21" s="24"/>
    </row>
    <row r="22" spans="2:15" x14ac:dyDescent="0.2">
      <c r="B22" s="1">
        <v>17</v>
      </c>
      <c r="C22" s="1" t="s">
        <v>438</v>
      </c>
      <c r="D22" s="194"/>
      <c r="E22" s="195"/>
      <c r="F22" s="1"/>
      <c r="G22" s="1"/>
      <c r="H22" s="1"/>
      <c r="I22" s="193"/>
      <c r="J22" s="1"/>
      <c r="K22" s="1"/>
      <c r="L22" s="193"/>
      <c r="M22" s="24"/>
    </row>
    <row r="23" spans="2:15" x14ac:dyDescent="0.2">
      <c r="B23" s="1">
        <v>18</v>
      </c>
      <c r="C23" s="1" t="s">
        <v>438</v>
      </c>
      <c r="D23" s="194"/>
      <c r="E23" s="195"/>
      <c r="F23" s="1"/>
      <c r="G23" s="1"/>
      <c r="H23" s="1"/>
      <c r="I23" s="193"/>
      <c r="J23" s="1"/>
      <c r="K23" s="1"/>
      <c r="L23" s="193"/>
      <c r="M23" s="24"/>
    </row>
    <row r="24" spans="2:15" x14ac:dyDescent="0.2">
      <c r="B24" s="1">
        <v>19</v>
      </c>
      <c r="C24" s="1" t="s">
        <v>438</v>
      </c>
      <c r="D24" s="194"/>
      <c r="E24" s="195"/>
      <c r="F24" s="1"/>
      <c r="G24" s="1"/>
      <c r="H24" s="1"/>
      <c r="I24" s="193"/>
      <c r="J24" s="1"/>
      <c r="K24" s="1"/>
      <c r="L24" s="193"/>
      <c r="M24" s="24"/>
    </row>
    <row r="26" spans="2:15" x14ac:dyDescent="0.2">
      <c r="I26" s="120" t="s">
        <v>428</v>
      </c>
      <c r="J26" s="120" t="s">
        <v>442</v>
      </c>
      <c r="K26" s="120" t="s">
        <v>443</v>
      </c>
      <c r="L26" s="120" t="s">
        <v>444</v>
      </c>
      <c r="M26" s="121" t="s">
        <v>441</v>
      </c>
    </row>
    <row r="27" spans="2:15" x14ac:dyDescent="0.2">
      <c r="H27" s="115" t="s">
        <v>439</v>
      </c>
    </row>
    <row r="28" spans="2:15" x14ac:dyDescent="0.2">
      <c r="G28" s="116">
        <v>1</v>
      </c>
      <c r="H28" t="str">
        <f>S7</f>
        <v>ÖZATEŞ G.S.K. (Berrak - Şimal)</v>
      </c>
      <c r="I28" s="117">
        <f>L6+L8</f>
        <v>3</v>
      </c>
      <c r="J28" s="116">
        <f>K6+K8</f>
        <v>81</v>
      </c>
      <c r="K28" s="116">
        <f>J6+J8</f>
        <v>80</v>
      </c>
      <c r="L28" s="117">
        <f>I6+I8</f>
        <v>2</v>
      </c>
      <c r="M28">
        <f>2</f>
        <v>2</v>
      </c>
      <c r="N28">
        <f>J28/K28</f>
        <v>1.0125</v>
      </c>
      <c r="O28">
        <v>2</v>
      </c>
    </row>
    <row r="29" spans="2:15" x14ac:dyDescent="0.2">
      <c r="G29" s="122">
        <v>2</v>
      </c>
      <c r="H29" t="str">
        <f>S5</f>
        <v>KARTAL ANADOLU SPOR KLÜBÜ(Zeynep-Dila)</v>
      </c>
      <c r="I29" s="117">
        <f>I6+I4</f>
        <v>2</v>
      </c>
      <c r="J29" s="116">
        <f>J7+K15</f>
        <v>42</v>
      </c>
      <c r="K29" s="116">
        <f>K6+K4</f>
        <v>76</v>
      </c>
      <c r="L29" s="117">
        <f>L4+L6</f>
        <v>2</v>
      </c>
      <c r="M29">
        <f>2</f>
        <v>2</v>
      </c>
      <c r="N29">
        <f>J29/K29</f>
        <v>0.55263157894736847</v>
      </c>
      <c r="O29">
        <v>1</v>
      </c>
    </row>
    <row r="30" spans="2:15" x14ac:dyDescent="0.2">
      <c r="G30" s="116">
        <v>3</v>
      </c>
      <c r="H30" s="123" t="str">
        <f>S6</f>
        <v>MUĞLA BŞ BLD. G.S.K(Ecenaz-Seden)</v>
      </c>
      <c r="I30" s="124">
        <f>L4+I8</f>
        <v>2</v>
      </c>
      <c r="J30" s="122">
        <f>K7+K11</f>
        <v>35</v>
      </c>
      <c r="K30" s="122">
        <f>J4+K8</f>
        <v>82</v>
      </c>
      <c r="L30" s="124">
        <f>I4+L8</f>
        <v>3</v>
      </c>
      <c r="M30" s="123">
        <f>0+0</f>
        <v>0</v>
      </c>
      <c r="N30" s="123">
        <f>J30/K30</f>
        <v>0.42682926829268292</v>
      </c>
      <c r="O30" s="123">
        <v>3</v>
      </c>
    </row>
    <row r="32" spans="2:15" x14ac:dyDescent="0.2">
      <c r="H32" s="115" t="s">
        <v>445</v>
      </c>
    </row>
    <row r="33" spans="6:15" x14ac:dyDescent="0.2">
      <c r="G33" s="116">
        <v>1</v>
      </c>
      <c r="H33" s="123" t="str">
        <f>S11</f>
        <v>BODRUM DOĞUŞ(Bensu-Cenay)</v>
      </c>
      <c r="I33" s="124">
        <f>I7+I5</f>
        <v>4</v>
      </c>
      <c r="J33" s="122">
        <f>J7+J5</f>
        <v>93</v>
      </c>
      <c r="K33" s="122">
        <f>K7+K5</f>
        <v>84</v>
      </c>
      <c r="L33" s="124">
        <f>L7+L5</f>
        <v>1</v>
      </c>
      <c r="M33" s="123">
        <f>0</f>
        <v>0</v>
      </c>
      <c r="N33" s="123">
        <f>J33/K33</f>
        <v>1.1071428571428572</v>
      </c>
      <c r="O33" s="123">
        <v>3</v>
      </c>
    </row>
    <row r="34" spans="6:15" x14ac:dyDescent="0.2">
      <c r="G34" s="122">
        <v>2</v>
      </c>
      <c r="H34" t="str">
        <f>S10</f>
        <v>MUĞLA BŞ BLD. G.S.K(Elif-Defne)</v>
      </c>
      <c r="I34" s="117">
        <f>L5+L7</f>
        <v>1</v>
      </c>
      <c r="J34" s="116">
        <f>J6+J13</f>
        <v>23</v>
      </c>
      <c r="K34" s="116">
        <f>K6+K13</f>
        <v>42</v>
      </c>
      <c r="L34" s="117">
        <f>I5+I7</f>
        <v>4</v>
      </c>
      <c r="M34">
        <f>0+2</f>
        <v>2</v>
      </c>
      <c r="N34">
        <f>J34/K34</f>
        <v>0.54761904761904767</v>
      </c>
      <c r="O34">
        <v>2</v>
      </c>
    </row>
    <row r="35" spans="6:15" x14ac:dyDescent="0.2">
      <c r="G35" s="116">
        <v>3</v>
      </c>
    </row>
    <row r="37" spans="6:15" x14ac:dyDescent="0.2">
      <c r="G37"/>
    </row>
    <row r="38" spans="6:15" x14ac:dyDescent="0.2">
      <c r="F38"/>
      <c r="G38"/>
    </row>
    <row r="39" spans="6:15" x14ac:dyDescent="0.2">
      <c r="F39"/>
      <c r="G39"/>
    </row>
    <row r="40" spans="6:15" x14ac:dyDescent="0.2">
      <c r="F40"/>
      <c r="G40"/>
      <c r="I40"/>
      <c r="J40"/>
      <c r="K40"/>
      <c r="L40"/>
    </row>
    <row r="41" spans="6:15" x14ac:dyDescent="0.2">
      <c r="F41"/>
      <c r="G41"/>
      <c r="I41"/>
      <c r="J41"/>
      <c r="K41"/>
      <c r="L41"/>
    </row>
    <row r="42" spans="6:15" x14ac:dyDescent="0.2">
      <c r="F42"/>
      <c r="G42"/>
      <c r="I42"/>
      <c r="J42"/>
      <c r="K42"/>
      <c r="L42"/>
    </row>
    <row r="43" spans="6:15" x14ac:dyDescent="0.2">
      <c r="F43"/>
      <c r="G43"/>
      <c r="I43"/>
      <c r="J43"/>
      <c r="K43"/>
      <c r="L43"/>
    </row>
    <row r="44" spans="6:15" x14ac:dyDescent="0.2">
      <c r="F44"/>
      <c r="G44"/>
      <c r="I44"/>
      <c r="J44"/>
      <c r="K44"/>
      <c r="L44"/>
    </row>
  </sheetData>
  <autoFilter ref="B3:M20" xr:uid="{00000000-0009-0000-0000-000001000000}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4"/>
  <sheetViews>
    <sheetView topLeftCell="B1" zoomScaleNormal="100" workbookViewId="0">
      <selection activeCell="H56" sqref="H56"/>
    </sheetView>
  </sheetViews>
  <sheetFormatPr baseColWidth="10" defaultColWidth="8.83203125" defaultRowHeight="16" x14ac:dyDescent="0.2"/>
  <cols>
    <col min="1" max="1" width="8.5" style="116" bestFit="1" customWidth="1"/>
    <col min="2" max="2" width="7" style="116" bestFit="1" customWidth="1"/>
    <col min="3" max="3" width="9.83203125" style="116" bestFit="1" customWidth="1"/>
    <col min="4" max="4" width="9.1640625" style="116" bestFit="1" customWidth="1"/>
    <col min="5" max="5" width="8.1640625" style="116" bestFit="1" customWidth="1"/>
    <col min="6" max="6" width="7.6640625" style="116" customWidth="1"/>
    <col min="7" max="7" width="35" bestFit="1" customWidth="1"/>
    <col min="8" max="8" width="4.83203125" style="117" bestFit="1" customWidth="1"/>
    <col min="9" max="10" width="8.6640625" style="116"/>
    <col min="11" max="11" width="4.6640625" style="117" bestFit="1" customWidth="1"/>
    <col min="12" max="12" width="34" bestFit="1" customWidth="1"/>
  </cols>
  <sheetData>
    <row r="3" spans="1:14" x14ac:dyDescent="0.2">
      <c r="A3" s="116" t="s">
        <v>422</v>
      </c>
      <c r="B3" s="116" t="s">
        <v>437</v>
      </c>
      <c r="C3" s="116" t="s">
        <v>423</v>
      </c>
      <c r="D3" s="116" t="s">
        <v>424</v>
      </c>
      <c r="E3" s="116" t="s">
        <v>425</v>
      </c>
      <c r="F3" s="116" t="s">
        <v>426</v>
      </c>
      <c r="G3" t="s">
        <v>427</v>
      </c>
      <c r="H3" s="117" t="s">
        <v>428</v>
      </c>
      <c r="I3" s="116" t="s">
        <v>436</v>
      </c>
      <c r="J3" s="116" t="s">
        <v>434</v>
      </c>
      <c r="K3" s="117" t="s">
        <v>429</v>
      </c>
      <c r="L3" t="s">
        <v>430</v>
      </c>
    </row>
    <row r="4" spans="1:14" x14ac:dyDescent="0.2">
      <c r="A4" s="116">
        <v>1</v>
      </c>
      <c r="B4" s="116" t="s">
        <v>438</v>
      </c>
      <c r="C4" s="118">
        <v>44085</v>
      </c>
      <c r="D4" s="119">
        <v>0.625</v>
      </c>
      <c r="E4" s="116" t="s">
        <v>452</v>
      </c>
      <c r="F4" s="116" t="s">
        <v>433</v>
      </c>
      <c r="G4" s="62" t="s">
        <v>45</v>
      </c>
      <c r="H4" s="117">
        <v>0</v>
      </c>
      <c r="I4" s="116">
        <v>13</v>
      </c>
      <c r="J4" s="116">
        <v>42</v>
      </c>
      <c r="K4" s="117">
        <v>2</v>
      </c>
      <c r="L4" t="s">
        <v>21</v>
      </c>
    </row>
    <row r="5" spans="1:14" x14ac:dyDescent="0.2">
      <c r="A5" s="116">
        <v>3</v>
      </c>
      <c r="B5" s="116" t="s">
        <v>438</v>
      </c>
      <c r="C5" s="118">
        <v>44085</v>
      </c>
      <c r="D5" s="119">
        <v>0.65625</v>
      </c>
      <c r="E5" s="116" t="s">
        <v>452</v>
      </c>
      <c r="F5" s="116" t="s">
        <v>433</v>
      </c>
      <c r="G5" t="s">
        <v>73</v>
      </c>
      <c r="H5" s="117">
        <v>0</v>
      </c>
      <c r="I5" s="116">
        <v>28</v>
      </c>
      <c r="J5" s="116">
        <v>42</v>
      </c>
      <c r="K5" s="120">
        <v>2</v>
      </c>
      <c r="L5" s="115" t="s">
        <v>21</v>
      </c>
    </row>
    <row r="6" spans="1:14" x14ac:dyDescent="0.2">
      <c r="A6" s="116">
        <v>3</v>
      </c>
      <c r="B6" s="116" t="s">
        <v>438</v>
      </c>
      <c r="C6" s="118">
        <v>44086</v>
      </c>
      <c r="D6" s="119">
        <v>0.5</v>
      </c>
      <c r="E6" s="116" t="s">
        <v>452</v>
      </c>
      <c r="F6" s="116" t="s">
        <v>433</v>
      </c>
      <c r="G6" t="s">
        <v>73</v>
      </c>
      <c r="H6" s="117">
        <v>0</v>
      </c>
      <c r="I6" s="116">
        <v>26</v>
      </c>
      <c r="J6" s="116">
        <v>42</v>
      </c>
      <c r="K6" s="117">
        <v>2</v>
      </c>
      <c r="L6" s="111" t="s">
        <v>45</v>
      </c>
    </row>
    <row r="7" spans="1:14" x14ac:dyDescent="0.2">
      <c r="C7" s="118"/>
      <c r="D7" s="119"/>
      <c r="L7" s="141"/>
    </row>
    <row r="8" spans="1:14" x14ac:dyDescent="0.2">
      <c r="A8" s="116">
        <v>2</v>
      </c>
      <c r="B8" s="116" t="s">
        <v>438</v>
      </c>
      <c r="C8" s="118">
        <v>44086</v>
      </c>
      <c r="D8" s="119">
        <v>0.6875</v>
      </c>
      <c r="E8" s="116" t="s">
        <v>452</v>
      </c>
      <c r="F8" s="116" t="s">
        <v>433</v>
      </c>
      <c r="G8" t="s">
        <v>21</v>
      </c>
      <c r="H8" s="117">
        <v>0</v>
      </c>
      <c r="I8" s="116">
        <v>26</v>
      </c>
      <c r="J8" s="116">
        <v>42</v>
      </c>
      <c r="K8" s="117">
        <v>2</v>
      </c>
      <c r="L8" s="142" t="s">
        <v>45</v>
      </c>
      <c r="M8" s="143">
        <v>1</v>
      </c>
    </row>
    <row r="10" spans="1:14" x14ac:dyDescent="0.2">
      <c r="H10" s="120" t="s">
        <v>428</v>
      </c>
      <c r="I10" s="120" t="s">
        <v>442</v>
      </c>
      <c r="J10" s="120" t="s">
        <v>443</v>
      </c>
      <c r="K10" s="120" t="s">
        <v>444</v>
      </c>
      <c r="L10" s="121" t="s">
        <v>441</v>
      </c>
    </row>
    <row r="11" spans="1:14" x14ac:dyDescent="0.2">
      <c r="G11" s="115" t="s">
        <v>439</v>
      </c>
    </row>
    <row r="12" spans="1:14" x14ac:dyDescent="0.2">
      <c r="F12" s="116">
        <v>1</v>
      </c>
      <c r="G12" t="s">
        <v>73</v>
      </c>
      <c r="H12" s="117">
        <f>H5+H6</f>
        <v>0</v>
      </c>
      <c r="I12" s="116">
        <f>I5+I6</f>
        <v>54</v>
      </c>
      <c r="J12" s="116">
        <f>J5+J6</f>
        <v>84</v>
      </c>
      <c r="K12" s="117">
        <f>K5+K6</f>
        <v>4</v>
      </c>
      <c r="L12">
        <v>0</v>
      </c>
      <c r="M12">
        <f>I12/J12</f>
        <v>0.6428571428571429</v>
      </c>
      <c r="N12">
        <v>1</v>
      </c>
    </row>
    <row r="13" spans="1:14" x14ac:dyDescent="0.2">
      <c r="F13" s="139">
        <v>2</v>
      </c>
      <c r="G13" s="62" t="s">
        <v>45</v>
      </c>
      <c r="H13" s="140">
        <f>H4+K6</f>
        <v>2</v>
      </c>
      <c r="I13" s="139">
        <f>I4+J6</f>
        <v>55</v>
      </c>
      <c r="J13" s="139">
        <f>J4+I6</f>
        <v>68</v>
      </c>
      <c r="K13" s="140">
        <f>K4+0</f>
        <v>2</v>
      </c>
      <c r="L13" s="62">
        <v>2</v>
      </c>
      <c r="M13" s="62">
        <f t="shared" ref="M13:M14" si="0">I13/J13</f>
        <v>0.80882352941176472</v>
      </c>
      <c r="N13" s="62">
        <v>3</v>
      </c>
    </row>
    <row r="14" spans="1:14" x14ac:dyDescent="0.2">
      <c r="F14" s="116">
        <v>3</v>
      </c>
      <c r="G14" t="s">
        <v>21</v>
      </c>
      <c r="H14" s="117">
        <f>K4+K5</f>
        <v>4</v>
      </c>
      <c r="I14" s="116">
        <f>J4+J5</f>
        <v>84</v>
      </c>
      <c r="J14" s="116">
        <f>I4+I5</f>
        <v>41</v>
      </c>
      <c r="K14" s="117">
        <f>H4+H5</f>
        <v>0</v>
      </c>
      <c r="L14">
        <v>4</v>
      </c>
      <c r="M14">
        <f t="shared" si="0"/>
        <v>2.0487804878048781</v>
      </c>
      <c r="N14">
        <v>2</v>
      </c>
    </row>
  </sheetData>
  <autoFilter ref="A3:L8" xr:uid="{00000000-0009-0000-0000-000000000000}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41"/>
  <sheetViews>
    <sheetView zoomScaleNormal="100" workbookViewId="0">
      <selection activeCell="M46" sqref="M46"/>
    </sheetView>
  </sheetViews>
  <sheetFormatPr baseColWidth="10" defaultColWidth="8.83203125" defaultRowHeight="16" x14ac:dyDescent="0.2"/>
  <cols>
    <col min="1" max="1" width="4.83203125" customWidth="1"/>
    <col min="2" max="2" width="4.33203125" style="116" bestFit="1" customWidth="1"/>
    <col min="3" max="3" width="2.83203125" style="116" bestFit="1" customWidth="1"/>
    <col min="4" max="4" width="13" style="116" customWidth="1"/>
    <col min="5" max="5" width="8.83203125" style="116" customWidth="1"/>
    <col min="6" max="6" width="9.5" style="116" bestFit="1" customWidth="1"/>
    <col min="7" max="7" width="8.6640625" style="116" bestFit="1" customWidth="1"/>
    <col min="8" max="8" width="35" bestFit="1" customWidth="1"/>
    <col min="9" max="9" width="10.33203125" style="117" bestFit="1" customWidth="1"/>
    <col min="10" max="11" width="11" style="116" bestFit="1" customWidth="1"/>
    <col min="12" max="12" width="10.33203125" style="117" bestFit="1" customWidth="1"/>
    <col min="13" max="13" width="35.5" bestFit="1" customWidth="1"/>
  </cols>
  <sheetData>
    <row r="3" spans="2:13" x14ac:dyDescent="0.2">
      <c r="B3" s="1" t="s">
        <v>422</v>
      </c>
      <c r="C3" s="1" t="s">
        <v>437</v>
      </c>
      <c r="D3" s="1" t="s">
        <v>423</v>
      </c>
      <c r="E3" s="1" t="s">
        <v>424</v>
      </c>
      <c r="F3" s="1" t="s">
        <v>425</v>
      </c>
      <c r="G3" s="1" t="s">
        <v>426</v>
      </c>
      <c r="H3" s="24" t="s">
        <v>427</v>
      </c>
      <c r="I3" s="193" t="s">
        <v>428</v>
      </c>
      <c r="J3" s="1" t="s">
        <v>436</v>
      </c>
      <c r="K3" s="1" t="s">
        <v>434</v>
      </c>
      <c r="L3" s="193" t="s">
        <v>429</v>
      </c>
      <c r="M3" s="24" t="s">
        <v>430</v>
      </c>
    </row>
    <row r="4" spans="2:13" x14ac:dyDescent="0.2">
      <c r="B4" s="1">
        <v>1</v>
      </c>
      <c r="C4" s="1" t="s">
        <v>438</v>
      </c>
      <c r="D4" s="194">
        <v>44085</v>
      </c>
      <c r="E4" s="195">
        <v>0.375</v>
      </c>
      <c r="F4" s="1" t="s">
        <v>431</v>
      </c>
      <c r="G4" s="1" t="s">
        <v>432</v>
      </c>
      <c r="H4" s="196" t="s">
        <v>56</v>
      </c>
      <c r="I4" s="193">
        <v>2</v>
      </c>
      <c r="J4" s="1">
        <v>45</v>
      </c>
      <c r="K4" s="1">
        <v>45</v>
      </c>
      <c r="L4" s="193">
        <v>1</v>
      </c>
      <c r="M4" s="24" t="s">
        <v>14</v>
      </c>
    </row>
    <row r="5" spans="2:13" x14ac:dyDescent="0.2">
      <c r="B5" s="1">
        <v>2</v>
      </c>
      <c r="C5" s="1" t="s">
        <v>438</v>
      </c>
      <c r="D5" s="194">
        <v>44085</v>
      </c>
      <c r="E5" s="195">
        <v>0.40625</v>
      </c>
      <c r="F5" s="1" t="s">
        <v>431</v>
      </c>
      <c r="G5" s="1" t="s">
        <v>432</v>
      </c>
      <c r="H5" s="24" t="s">
        <v>43</v>
      </c>
      <c r="I5" s="193">
        <v>0</v>
      </c>
      <c r="J5" s="1">
        <v>18</v>
      </c>
      <c r="K5" s="1">
        <v>42</v>
      </c>
      <c r="L5" s="193">
        <v>2</v>
      </c>
      <c r="M5" s="196" t="s">
        <v>399</v>
      </c>
    </row>
    <row r="6" spans="2:13" x14ac:dyDescent="0.2">
      <c r="B6" s="1">
        <v>3</v>
      </c>
      <c r="C6" s="1" t="s">
        <v>438</v>
      </c>
      <c r="D6" s="194">
        <v>44085</v>
      </c>
      <c r="E6" s="195">
        <v>0.46875</v>
      </c>
      <c r="F6" s="1" t="s">
        <v>431</v>
      </c>
      <c r="G6" s="1" t="s">
        <v>435</v>
      </c>
      <c r="H6" s="24" t="s">
        <v>17</v>
      </c>
      <c r="I6" s="193">
        <v>0</v>
      </c>
      <c r="J6" s="1">
        <v>15</v>
      </c>
      <c r="K6" s="1">
        <v>42</v>
      </c>
      <c r="L6" s="193">
        <v>2</v>
      </c>
      <c r="M6" s="196" t="s">
        <v>15</v>
      </c>
    </row>
    <row r="7" spans="2:13" x14ac:dyDescent="0.2">
      <c r="B7" s="1">
        <v>4</v>
      </c>
      <c r="C7" s="1" t="s">
        <v>438</v>
      </c>
      <c r="D7" s="194">
        <v>44085</v>
      </c>
      <c r="E7" s="195">
        <v>0.5</v>
      </c>
      <c r="F7" s="1" t="s">
        <v>431</v>
      </c>
      <c r="G7" s="1" t="s">
        <v>433</v>
      </c>
      <c r="H7" s="196" t="s">
        <v>16</v>
      </c>
      <c r="I7" s="193">
        <v>2</v>
      </c>
      <c r="J7" s="1">
        <v>42</v>
      </c>
      <c r="K7" s="1">
        <v>24</v>
      </c>
      <c r="L7" s="193">
        <v>0</v>
      </c>
      <c r="M7" s="24" t="s">
        <v>67</v>
      </c>
    </row>
    <row r="8" spans="2:13" x14ac:dyDescent="0.2">
      <c r="B8" s="1">
        <v>5</v>
      </c>
      <c r="C8" s="1" t="s">
        <v>438</v>
      </c>
      <c r="D8" s="194">
        <v>44085</v>
      </c>
      <c r="E8" s="195">
        <v>0.65625</v>
      </c>
      <c r="F8" s="1" t="s">
        <v>431</v>
      </c>
      <c r="G8" s="1" t="s">
        <v>432</v>
      </c>
      <c r="H8" s="24" t="s">
        <v>56</v>
      </c>
      <c r="I8" s="193">
        <v>0</v>
      </c>
      <c r="J8" s="1">
        <v>32</v>
      </c>
      <c r="K8" s="1">
        <v>44</v>
      </c>
      <c r="L8" s="193">
        <v>2</v>
      </c>
      <c r="M8" s="196" t="s">
        <v>399</v>
      </c>
    </row>
    <row r="9" spans="2:13" x14ac:dyDescent="0.2">
      <c r="B9" s="1">
        <v>6</v>
      </c>
      <c r="C9" s="1" t="s">
        <v>438</v>
      </c>
      <c r="D9" s="194">
        <v>44085</v>
      </c>
      <c r="E9" s="195">
        <v>0.71875</v>
      </c>
      <c r="F9" s="1" t="s">
        <v>431</v>
      </c>
      <c r="G9" s="1" t="s">
        <v>432</v>
      </c>
      <c r="H9" s="24" t="s">
        <v>43</v>
      </c>
      <c r="I9" s="193">
        <v>2</v>
      </c>
      <c r="J9" s="1">
        <v>42</v>
      </c>
      <c r="K9" s="1">
        <v>35</v>
      </c>
      <c r="L9" s="193">
        <v>0</v>
      </c>
      <c r="M9" s="24" t="s">
        <v>14</v>
      </c>
    </row>
    <row r="10" spans="2:13" x14ac:dyDescent="0.2">
      <c r="B10" s="1">
        <v>7</v>
      </c>
      <c r="C10" s="1" t="s">
        <v>438</v>
      </c>
      <c r="D10" s="194">
        <v>44085</v>
      </c>
      <c r="E10" s="195">
        <v>0.75</v>
      </c>
      <c r="F10" s="1" t="s">
        <v>431</v>
      </c>
      <c r="G10" s="1" t="s">
        <v>435</v>
      </c>
      <c r="H10" s="24" t="s">
        <v>13</v>
      </c>
      <c r="I10" s="193">
        <v>0</v>
      </c>
      <c r="J10" s="1">
        <v>12</v>
      </c>
      <c r="K10" s="1">
        <v>42</v>
      </c>
      <c r="L10" s="193">
        <v>2</v>
      </c>
      <c r="M10" s="196" t="s">
        <v>15</v>
      </c>
    </row>
    <row r="11" spans="2:13" x14ac:dyDescent="0.2">
      <c r="B11" s="1">
        <v>8</v>
      </c>
      <c r="C11" s="1" t="s">
        <v>438</v>
      </c>
      <c r="D11" s="194">
        <v>44085</v>
      </c>
      <c r="E11" s="195">
        <v>0.75</v>
      </c>
      <c r="F11" s="1" t="s">
        <v>431</v>
      </c>
      <c r="G11" s="1" t="s">
        <v>433</v>
      </c>
      <c r="H11" s="196" t="s">
        <v>44</v>
      </c>
      <c r="I11" s="193">
        <v>2</v>
      </c>
      <c r="J11" s="1">
        <v>42</v>
      </c>
      <c r="K11" s="1">
        <v>28</v>
      </c>
      <c r="L11" s="193">
        <v>1</v>
      </c>
      <c r="M11" s="24" t="s">
        <v>67</v>
      </c>
    </row>
    <row r="12" spans="2:13" x14ac:dyDescent="0.2">
      <c r="B12" s="1">
        <v>9</v>
      </c>
      <c r="C12" s="1" t="s">
        <v>438</v>
      </c>
      <c r="D12" s="194">
        <v>44086</v>
      </c>
      <c r="E12" s="195">
        <v>0.375</v>
      </c>
      <c r="F12" s="1" t="s">
        <v>431</v>
      </c>
      <c r="G12" s="1" t="s">
        <v>432</v>
      </c>
      <c r="H12" s="196" t="s">
        <v>56</v>
      </c>
      <c r="I12" s="193">
        <v>2</v>
      </c>
      <c r="J12" s="1">
        <v>49</v>
      </c>
      <c r="K12" s="1">
        <v>47</v>
      </c>
      <c r="L12" s="193">
        <v>0</v>
      </c>
      <c r="M12" s="24" t="s">
        <v>43</v>
      </c>
    </row>
    <row r="13" spans="2:13" x14ac:dyDescent="0.2">
      <c r="B13" s="1">
        <v>10</v>
      </c>
      <c r="C13" s="1" t="s">
        <v>438</v>
      </c>
      <c r="D13" s="194">
        <v>44086</v>
      </c>
      <c r="E13" s="195">
        <v>0.53125</v>
      </c>
      <c r="F13" s="1" t="s">
        <v>431</v>
      </c>
      <c r="G13" s="1" t="s">
        <v>435</v>
      </c>
      <c r="H13" s="196" t="s">
        <v>17</v>
      </c>
      <c r="I13" s="193">
        <v>2</v>
      </c>
      <c r="J13" s="1">
        <v>45</v>
      </c>
      <c r="K13" s="1">
        <v>16</v>
      </c>
      <c r="L13" s="193">
        <v>0</v>
      </c>
      <c r="M13" s="24" t="s">
        <v>13</v>
      </c>
    </row>
    <row r="14" spans="2:13" x14ac:dyDescent="0.2">
      <c r="B14" s="1">
        <v>11</v>
      </c>
      <c r="C14" s="1" t="s">
        <v>438</v>
      </c>
      <c r="D14" s="194">
        <v>44086</v>
      </c>
      <c r="E14" s="195">
        <v>0.375</v>
      </c>
      <c r="F14" s="1" t="s">
        <v>431</v>
      </c>
      <c r="G14" s="1" t="s">
        <v>432</v>
      </c>
      <c r="H14" s="196" t="s">
        <v>399</v>
      </c>
      <c r="I14" s="193">
        <v>2</v>
      </c>
      <c r="J14" s="1">
        <v>42</v>
      </c>
      <c r="K14" s="1">
        <v>16</v>
      </c>
      <c r="L14" s="193">
        <v>0</v>
      </c>
      <c r="M14" s="24" t="s">
        <v>14</v>
      </c>
    </row>
    <row r="15" spans="2:13" x14ac:dyDescent="0.2">
      <c r="B15" s="1">
        <v>12</v>
      </c>
      <c r="C15" s="1" t="s">
        <v>438</v>
      </c>
      <c r="D15" s="194">
        <v>44085</v>
      </c>
      <c r="E15" s="195">
        <v>0.75</v>
      </c>
      <c r="F15" s="1" t="s">
        <v>431</v>
      </c>
      <c r="G15" s="1" t="s">
        <v>433</v>
      </c>
      <c r="H15" s="24" t="s">
        <v>44</v>
      </c>
      <c r="I15" s="193">
        <v>1</v>
      </c>
      <c r="J15" s="1">
        <v>43</v>
      </c>
      <c r="K15" s="1">
        <v>54</v>
      </c>
      <c r="L15" s="193">
        <v>2</v>
      </c>
      <c r="M15" s="196" t="s">
        <v>16</v>
      </c>
    </row>
    <row r="16" spans="2:13" x14ac:dyDescent="0.2">
      <c r="B16" s="1"/>
      <c r="C16" s="1"/>
      <c r="D16" s="194"/>
      <c r="E16" s="195"/>
      <c r="F16" s="1"/>
      <c r="G16" s="1"/>
      <c r="H16" s="196"/>
      <c r="I16" s="193"/>
      <c r="J16" s="1"/>
      <c r="K16" s="1"/>
      <c r="L16" s="193"/>
      <c r="M16" s="24"/>
    </row>
    <row r="17" spans="2:15" x14ac:dyDescent="0.2">
      <c r="B17" s="1">
        <v>13</v>
      </c>
      <c r="C17" s="1" t="s">
        <v>438</v>
      </c>
      <c r="D17" s="194">
        <v>44086</v>
      </c>
      <c r="E17" s="195">
        <v>0.71875</v>
      </c>
      <c r="F17" s="1" t="s">
        <v>431</v>
      </c>
      <c r="G17" s="1" t="s">
        <v>432</v>
      </c>
      <c r="H17" s="24" t="s">
        <v>44</v>
      </c>
      <c r="I17" s="193">
        <v>0</v>
      </c>
      <c r="J17" s="1">
        <v>36</v>
      </c>
      <c r="K17" s="1">
        <v>42</v>
      </c>
      <c r="L17" s="197">
        <v>2</v>
      </c>
      <c r="M17" s="196" t="s">
        <v>17</v>
      </c>
    </row>
    <row r="18" spans="2:15" x14ac:dyDescent="0.2">
      <c r="B18" s="1">
        <v>14</v>
      </c>
      <c r="C18" s="1" t="s">
        <v>438</v>
      </c>
      <c r="D18" s="194">
        <v>44086</v>
      </c>
      <c r="E18" s="195">
        <v>0.71875</v>
      </c>
      <c r="F18" s="1" t="s">
        <v>431</v>
      </c>
      <c r="G18" s="1" t="s">
        <v>432</v>
      </c>
      <c r="H18" s="198" t="s">
        <v>399</v>
      </c>
      <c r="I18" s="197">
        <v>2</v>
      </c>
      <c r="J18" s="1">
        <v>54</v>
      </c>
      <c r="K18" s="1">
        <v>47</v>
      </c>
      <c r="L18" s="193">
        <v>1</v>
      </c>
      <c r="M18" s="24" t="s">
        <v>56</v>
      </c>
    </row>
    <row r="19" spans="2:15" x14ac:dyDescent="0.2">
      <c r="B19" s="1">
        <v>15</v>
      </c>
      <c r="C19" s="1" t="s">
        <v>438</v>
      </c>
      <c r="D19" s="194">
        <v>44086</v>
      </c>
      <c r="E19" s="195">
        <v>0.71875</v>
      </c>
      <c r="F19" s="1" t="s">
        <v>431</v>
      </c>
      <c r="G19" s="1" t="s">
        <v>432</v>
      </c>
      <c r="H19" s="24" t="s">
        <v>43</v>
      </c>
      <c r="I19" s="193"/>
      <c r="J19" s="1"/>
      <c r="K19" s="1"/>
      <c r="L19" s="193"/>
      <c r="M19" s="24" t="s">
        <v>16</v>
      </c>
    </row>
    <row r="20" spans="2:15" x14ac:dyDescent="0.2">
      <c r="B20" s="1"/>
      <c r="C20" s="1"/>
      <c r="D20" s="1"/>
      <c r="E20" s="1"/>
      <c r="F20" s="1"/>
      <c r="G20" s="1"/>
      <c r="H20" s="24"/>
      <c r="I20" s="193"/>
      <c r="J20" s="1"/>
      <c r="K20" s="1"/>
      <c r="L20" s="193"/>
      <c r="M20" s="24"/>
    </row>
    <row r="21" spans="2:15" x14ac:dyDescent="0.2">
      <c r="B21" s="1">
        <v>16</v>
      </c>
      <c r="C21" s="1" t="s">
        <v>438</v>
      </c>
      <c r="D21" s="194">
        <v>44087</v>
      </c>
      <c r="E21" s="195"/>
      <c r="F21" s="1" t="s">
        <v>431</v>
      </c>
      <c r="G21" s="1" t="s">
        <v>432</v>
      </c>
      <c r="H21" s="24" t="s">
        <v>15</v>
      </c>
      <c r="I21" s="193"/>
      <c r="J21" s="1"/>
      <c r="K21" s="1"/>
      <c r="L21" s="193"/>
      <c r="M21" s="24" t="s">
        <v>17</v>
      </c>
    </row>
    <row r="22" spans="2:15" x14ac:dyDescent="0.2">
      <c r="B22" s="1">
        <v>17</v>
      </c>
      <c r="C22" s="1" t="s">
        <v>438</v>
      </c>
      <c r="D22" s="194">
        <v>44086</v>
      </c>
      <c r="E22" s="195"/>
      <c r="F22" s="1" t="s">
        <v>431</v>
      </c>
      <c r="G22" s="1" t="s">
        <v>432</v>
      </c>
      <c r="H22" s="1" t="s">
        <v>399</v>
      </c>
      <c r="I22" s="193"/>
      <c r="J22" s="1"/>
      <c r="K22" s="1"/>
      <c r="L22" s="193"/>
      <c r="M22" s="24" t="s">
        <v>447</v>
      </c>
    </row>
    <row r="23" spans="2:15" x14ac:dyDescent="0.2">
      <c r="B23" s="1">
        <v>18</v>
      </c>
      <c r="C23" s="1" t="s">
        <v>438</v>
      </c>
      <c r="D23" s="194">
        <v>44086</v>
      </c>
      <c r="E23" s="195"/>
      <c r="F23" s="1" t="s">
        <v>431</v>
      </c>
      <c r="G23" s="1" t="s">
        <v>432</v>
      </c>
      <c r="H23" s="1" t="s">
        <v>448</v>
      </c>
      <c r="I23" s="193"/>
      <c r="J23" s="1"/>
      <c r="K23" s="1"/>
      <c r="L23" s="193"/>
      <c r="M23" s="24" t="s">
        <v>449</v>
      </c>
    </row>
    <row r="24" spans="2:15" x14ac:dyDescent="0.2">
      <c r="B24" s="1">
        <v>19</v>
      </c>
      <c r="C24" s="1" t="s">
        <v>438</v>
      </c>
      <c r="D24" s="194">
        <v>44086</v>
      </c>
      <c r="E24" s="195"/>
      <c r="F24" s="1" t="s">
        <v>431</v>
      </c>
      <c r="G24" s="1" t="s">
        <v>432</v>
      </c>
      <c r="H24" s="1" t="s">
        <v>450</v>
      </c>
      <c r="I24" s="193"/>
      <c r="J24" s="1"/>
      <c r="K24" s="1"/>
      <c r="L24" s="193"/>
      <c r="M24" s="24" t="s">
        <v>451</v>
      </c>
    </row>
    <row r="26" spans="2:15" x14ac:dyDescent="0.2">
      <c r="I26" s="120" t="s">
        <v>428</v>
      </c>
      <c r="J26" s="120" t="s">
        <v>442</v>
      </c>
      <c r="K26" s="120" t="s">
        <v>443</v>
      </c>
      <c r="L26" s="120" t="s">
        <v>444</v>
      </c>
      <c r="M26" s="121" t="s">
        <v>441</v>
      </c>
    </row>
    <row r="27" spans="2:15" x14ac:dyDescent="0.2">
      <c r="H27" s="115" t="s">
        <v>439</v>
      </c>
    </row>
    <row r="28" spans="2:15" x14ac:dyDescent="0.2">
      <c r="G28" s="116">
        <v>1</v>
      </c>
      <c r="H28" t="s">
        <v>16</v>
      </c>
      <c r="I28" s="117">
        <f>I7+L15</f>
        <v>4</v>
      </c>
      <c r="J28" s="116">
        <f>J7+K15</f>
        <v>96</v>
      </c>
      <c r="K28" s="116">
        <f>K7+J15</f>
        <v>67</v>
      </c>
      <c r="L28" s="117">
        <f>L7+I15</f>
        <v>1</v>
      </c>
      <c r="M28">
        <f>2</f>
        <v>2</v>
      </c>
      <c r="N28">
        <f>J28/K28</f>
        <v>1.4328358208955223</v>
      </c>
      <c r="O28">
        <v>1</v>
      </c>
    </row>
    <row r="29" spans="2:15" x14ac:dyDescent="0.2">
      <c r="G29" s="122">
        <v>2</v>
      </c>
      <c r="H29" s="123" t="s">
        <v>67</v>
      </c>
      <c r="I29" s="124">
        <f>L7+L11</f>
        <v>1</v>
      </c>
      <c r="J29" s="122">
        <f>K7+K11</f>
        <v>52</v>
      </c>
      <c r="K29" s="122">
        <f>J7+J11</f>
        <v>84</v>
      </c>
      <c r="L29" s="124">
        <f>I7+I11</f>
        <v>4</v>
      </c>
      <c r="M29" s="123">
        <f>0+0</f>
        <v>0</v>
      </c>
      <c r="N29" s="123">
        <f t="shared" ref="N29:N30" si="0">J29/K29</f>
        <v>0.61904761904761907</v>
      </c>
      <c r="O29" s="123">
        <v>3</v>
      </c>
    </row>
    <row r="30" spans="2:15" x14ac:dyDescent="0.2">
      <c r="G30" s="116">
        <v>3</v>
      </c>
      <c r="H30" t="s">
        <v>44</v>
      </c>
      <c r="I30" s="117">
        <f>I11+I15</f>
        <v>3</v>
      </c>
      <c r="J30" s="116">
        <f>J11+J15</f>
        <v>85</v>
      </c>
      <c r="K30" s="116">
        <f>K11+K15</f>
        <v>82</v>
      </c>
      <c r="L30" s="117">
        <f>L11+L15</f>
        <v>3</v>
      </c>
      <c r="M30">
        <f>2</f>
        <v>2</v>
      </c>
      <c r="N30">
        <f t="shared" si="0"/>
        <v>1.0365853658536586</v>
      </c>
      <c r="O30">
        <v>2</v>
      </c>
    </row>
    <row r="32" spans="2:15" x14ac:dyDescent="0.2">
      <c r="H32" s="115" t="s">
        <v>445</v>
      </c>
    </row>
    <row r="33" spans="7:15" x14ac:dyDescent="0.2">
      <c r="G33" s="116">
        <v>1</v>
      </c>
      <c r="H33" t="s">
        <v>17</v>
      </c>
      <c r="I33" s="117">
        <f>I6+I13</f>
        <v>2</v>
      </c>
      <c r="J33" s="116">
        <f>J6+J13</f>
        <v>60</v>
      </c>
      <c r="K33" s="116">
        <f>K6+K13</f>
        <v>58</v>
      </c>
      <c r="L33" s="117">
        <f>L6+L13</f>
        <v>2</v>
      </c>
      <c r="M33">
        <f>0+2</f>
        <v>2</v>
      </c>
      <c r="N33">
        <f>J33/K33</f>
        <v>1.0344827586206897</v>
      </c>
      <c r="O33">
        <v>2</v>
      </c>
    </row>
    <row r="34" spans="7:15" x14ac:dyDescent="0.2">
      <c r="G34" s="122">
        <v>2</v>
      </c>
      <c r="H34" s="123" t="s">
        <v>13</v>
      </c>
      <c r="I34" s="124">
        <f>I10</f>
        <v>0</v>
      </c>
      <c r="J34" s="122">
        <f>J10</f>
        <v>12</v>
      </c>
      <c r="K34" s="122">
        <f>K10</f>
        <v>42</v>
      </c>
      <c r="L34" s="124">
        <f>L10</f>
        <v>2</v>
      </c>
      <c r="M34" s="123">
        <f>0</f>
        <v>0</v>
      </c>
      <c r="N34" s="123">
        <f t="shared" ref="N34:N35" si="1">J34/K34</f>
        <v>0.2857142857142857</v>
      </c>
      <c r="O34" s="123">
        <v>3</v>
      </c>
    </row>
    <row r="35" spans="7:15" x14ac:dyDescent="0.2">
      <c r="G35" s="116">
        <v>3</v>
      </c>
      <c r="H35" t="s">
        <v>15</v>
      </c>
      <c r="I35" s="117">
        <f>L6+L10</f>
        <v>4</v>
      </c>
      <c r="J35" s="116">
        <f>K6+K10</f>
        <v>84</v>
      </c>
      <c r="K35" s="116">
        <f>J6+J10</f>
        <v>27</v>
      </c>
      <c r="L35" s="117">
        <f>I10+I6</f>
        <v>0</v>
      </c>
      <c r="M35">
        <f>2+2</f>
        <v>4</v>
      </c>
      <c r="N35">
        <f t="shared" si="1"/>
        <v>3.1111111111111112</v>
      </c>
      <c r="O35">
        <v>1</v>
      </c>
    </row>
    <row r="37" spans="7:15" x14ac:dyDescent="0.2">
      <c r="H37" s="115" t="s">
        <v>446</v>
      </c>
    </row>
    <row r="38" spans="7:15" x14ac:dyDescent="0.2">
      <c r="G38" s="116">
        <v>1</v>
      </c>
      <c r="H38" t="s">
        <v>56</v>
      </c>
      <c r="I38" s="117">
        <f>I4+I8+I12</f>
        <v>4</v>
      </c>
      <c r="J38" s="116">
        <f>J4+J8+J12</f>
        <v>126</v>
      </c>
      <c r="K38" s="116">
        <f>K4+K8+K12</f>
        <v>136</v>
      </c>
      <c r="L38" s="117">
        <f>L4+L8+L12</f>
        <v>3</v>
      </c>
      <c r="M38">
        <f>2+0+2</f>
        <v>4</v>
      </c>
      <c r="N38">
        <f>J38/K38</f>
        <v>0.92647058823529416</v>
      </c>
      <c r="O38">
        <v>2</v>
      </c>
    </row>
    <row r="39" spans="7:15" x14ac:dyDescent="0.2">
      <c r="G39" s="116">
        <v>2</v>
      </c>
      <c r="H39" t="s">
        <v>399</v>
      </c>
      <c r="I39" s="117">
        <f>L5+L8+I14</f>
        <v>6</v>
      </c>
      <c r="J39" s="116">
        <f>K5+K8+J14</f>
        <v>128</v>
      </c>
      <c r="K39" s="116">
        <f>J5+J8+K14</f>
        <v>66</v>
      </c>
      <c r="L39" s="117">
        <f>I5+I8+L14</f>
        <v>0</v>
      </c>
      <c r="M39">
        <f>2+2+2</f>
        <v>6</v>
      </c>
      <c r="N39">
        <f t="shared" ref="N39:N41" si="2">J39/K39</f>
        <v>1.9393939393939394</v>
      </c>
      <c r="O39">
        <v>1</v>
      </c>
    </row>
    <row r="40" spans="7:15" x14ac:dyDescent="0.2">
      <c r="G40" s="122">
        <v>3</v>
      </c>
      <c r="H40" s="123" t="s">
        <v>14</v>
      </c>
      <c r="I40" s="124">
        <f>L4+L9+L14</f>
        <v>1</v>
      </c>
      <c r="J40" s="122">
        <f>K4+K9+K14</f>
        <v>96</v>
      </c>
      <c r="K40" s="122">
        <f>J4+J9+J14</f>
        <v>129</v>
      </c>
      <c r="L40" s="124">
        <f>I4+I9+I14</f>
        <v>6</v>
      </c>
      <c r="M40" s="123">
        <v>0</v>
      </c>
      <c r="N40" s="123">
        <f t="shared" si="2"/>
        <v>0.7441860465116279</v>
      </c>
      <c r="O40" s="123">
        <v>4</v>
      </c>
    </row>
    <row r="41" spans="7:15" x14ac:dyDescent="0.2">
      <c r="G41" s="116">
        <v>4</v>
      </c>
      <c r="H41" t="s">
        <v>43</v>
      </c>
      <c r="I41" s="117">
        <f>I5+I9+L12</f>
        <v>2</v>
      </c>
      <c r="J41" s="116">
        <f>J5+J9+K12</f>
        <v>107</v>
      </c>
      <c r="K41" s="116">
        <f>K5+K9+J12</f>
        <v>126</v>
      </c>
      <c r="L41" s="117">
        <f>L5+L9+I12</f>
        <v>4</v>
      </c>
      <c r="M41" s="114">
        <f>2</f>
        <v>2</v>
      </c>
      <c r="N41">
        <f t="shared" si="2"/>
        <v>0.84920634920634919</v>
      </c>
      <c r="O41">
        <v>3</v>
      </c>
    </row>
  </sheetData>
  <autoFilter ref="B3:M20" xr:uid="{00000000-0009-0000-0000-000001000000}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9"/>
  <sheetViews>
    <sheetView zoomScaleNormal="100" workbookViewId="0">
      <selection activeCell="G24" sqref="G24"/>
    </sheetView>
  </sheetViews>
  <sheetFormatPr baseColWidth="10" defaultColWidth="8.83203125" defaultRowHeight="16" x14ac:dyDescent="0.2"/>
  <cols>
    <col min="1" max="1" width="8.5" style="116" bestFit="1" customWidth="1"/>
    <col min="2" max="2" width="7" style="116" bestFit="1" customWidth="1"/>
    <col min="3" max="3" width="9.83203125" style="116" bestFit="1" customWidth="1"/>
    <col min="4" max="4" width="9.1640625" style="116" bestFit="1" customWidth="1"/>
    <col min="5" max="5" width="8.1640625" style="116" bestFit="1" customWidth="1"/>
    <col min="6" max="6" width="7.1640625" style="116" bestFit="1" customWidth="1"/>
    <col min="7" max="7" width="41.1640625" customWidth="1"/>
    <col min="8" max="8" width="9" style="117" bestFit="1" customWidth="1"/>
    <col min="9" max="9" width="9.6640625" style="116" bestFit="1" customWidth="1"/>
    <col min="10" max="10" width="9.5" style="116" bestFit="1" customWidth="1"/>
    <col min="11" max="11" width="8.83203125" style="117" bestFit="1" customWidth="1"/>
    <col min="12" max="12" width="62.5" bestFit="1" customWidth="1"/>
    <col min="13" max="13" width="11.6640625" bestFit="1" customWidth="1"/>
    <col min="14" max="14" width="1.6640625" bestFit="1" customWidth="1"/>
  </cols>
  <sheetData>
    <row r="2" spans="1:14" x14ac:dyDescent="0.2">
      <c r="A2" s="1" t="s">
        <v>422</v>
      </c>
      <c r="B2" s="1" t="s">
        <v>437</v>
      </c>
      <c r="C2" s="1" t="s">
        <v>423</v>
      </c>
      <c r="D2" s="1" t="s">
        <v>424</v>
      </c>
      <c r="E2" s="1" t="s">
        <v>425</v>
      </c>
      <c r="F2" s="1" t="s">
        <v>426</v>
      </c>
      <c r="G2" s="24" t="s">
        <v>427</v>
      </c>
      <c r="H2" s="193" t="s">
        <v>428</v>
      </c>
      <c r="I2" s="1" t="s">
        <v>436</v>
      </c>
      <c r="J2" s="1" t="s">
        <v>434</v>
      </c>
      <c r="K2" s="193" t="s">
        <v>429</v>
      </c>
      <c r="L2" s="24" t="s">
        <v>430</v>
      </c>
    </row>
    <row r="3" spans="1:14" x14ac:dyDescent="0.2">
      <c r="A3" s="1">
        <v>1</v>
      </c>
      <c r="B3" s="1" t="s">
        <v>438</v>
      </c>
      <c r="C3" s="194">
        <v>44085</v>
      </c>
      <c r="D3" s="195">
        <v>0.46875</v>
      </c>
      <c r="E3" s="1" t="s">
        <v>431</v>
      </c>
      <c r="F3" s="1" t="s">
        <v>433</v>
      </c>
      <c r="G3" s="24" t="s">
        <v>19</v>
      </c>
      <c r="H3" s="193">
        <v>1</v>
      </c>
      <c r="I3" s="1">
        <v>47</v>
      </c>
      <c r="J3" s="1">
        <v>47</v>
      </c>
      <c r="K3" s="197">
        <v>2</v>
      </c>
      <c r="L3" s="196" t="s">
        <v>71</v>
      </c>
    </row>
    <row r="4" spans="1:14" x14ac:dyDescent="0.2">
      <c r="A4" s="1">
        <v>2</v>
      </c>
      <c r="B4" s="1" t="s">
        <v>438</v>
      </c>
      <c r="C4" s="194">
        <v>44085</v>
      </c>
      <c r="D4" s="195">
        <v>0.46875</v>
      </c>
      <c r="E4" s="1" t="s">
        <v>431</v>
      </c>
      <c r="F4" s="1" t="s">
        <v>435</v>
      </c>
      <c r="G4" s="24" t="s">
        <v>20</v>
      </c>
      <c r="H4" s="193">
        <f>+H8</f>
        <v>0</v>
      </c>
      <c r="I4" s="1">
        <v>34</v>
      </c>
      <c r="J4" s="1">
        <v>42</v>
      </c>
      <c r="K4" s="197">
        <v>2</v>
      </c>
      <c r="L4" s="196" t="s">
        <v>70</v>
      </c>
    </row>
    <row r="5" spans="1:14" x14ac:dyDescent="0.2">
      <c r="A5" s="1">
        <v>3</v>
      </c>
      <c r="B5" s="1" t="s">
        <v>438</v>
      </c>
      <c r="C5" s="194">
        <v>44085</v>
      </c>
      <c r="D5" s="195">
        <v>0.71875</v>
      </c>
      <c r="E5" s="1" t="s">
        <v>431</v>
      </c>
      <c r="F5" s="1" t="s">
        <v>433</v>
      </c>
      <c r="G5" s="196" t="s">
        <v>18</v>
      </c>
      <c r="H5" s="197">
        <v>2</v>
      </c>
      <c r="I5" s="1">
        <v>42</v>
      </c>
      <c r="J5" s="1">
        <v>31</v>
      </c>
      <c r="K5" s="193">
        <v>0</v>
      </c>
      <c r="L5" s="24" t="s">
        <v>71</v>
      </c>
    </row>
    <row r="6" spans="1:14" x14ac:dyDescent="0.2">
      <c r="A6" s="1">
        <v>4</v>
      </c>
      <c r="B6" s="1" t="s">
        <v>438</v>
      </c>
      <c r="C6" s="194">
        <v>44085</v>
      </c>
      <c r="D6" s="195">
        <v>0.75</v>
      </c>
      <c r="E6" s="1" t="s">
        <v>431</v>
      </c>
      <c r="F6" s="1" t="s">
        <v>435</v>
      </c>
      <c r="G6" s="196" t="s">
        <v>74</v>
      </c>
      <c r="H6" s="197">
        <v>2</v>
      </c>
      <c r="I6" s="1">
        <v>49</v>
      </c>
      <c r="J6" s="1">
        <v>46</v>
      </c>
      <c r="K6" s="193">
        <v>1</v>
      </c>
      <c r="L6" s="24" t="s">
        <v>70</v>
      </c>
    </row>
    <row r="7" spans="1:14" x14ac:dyDescent="0.2">
      <c r="A7" s="1">
        <v>5</v>
      </c>
      <c r="B7" s="1" t="s">
        <v>438</v>
      </c>
      <c r="C7" s="194">
        <v>44086</v>
      </c>
      <c r="D7" s="195">
        <v>0.4375</v>
      </c>
      <c r="E7" s="1" t="s">
        <v>431</v>
      </c>
      <c r="F7" s="1" t="s">
        <v>433</v>
      </c>
      <c r="G7" s="24" t="s">
        <v>19</v>
      </c>
      <c r="H7" s="193">
        <v>1</v>
      </c>
      <c r="I7" s="1">
        <v>38</v>
      </c>
      <c r="J7" s="1">
        <v>47</v>
      </c>
      <c r="K7" s="197">
        <v>2</v>
      </c>
      <c r="L7" s="196" t="s">
        <v>18</v>
      </c>
    </row>
    <row r="8" spans="1:14" x14ac:dyDescent="0.2">
      <c r="A8" s="1">
        <v>6</v>
      </c>
      <c r="B8" s="1" t="s">
        <v>438</v>
      </c>
      <c r="C8" s="194">
        <v>44086</v>
      </c>
      <c r="D8" s="195">
        <v>0.46875</v>
      </c>
      <c r="E8" s="1" t="s">
        <v>431</v>
      </c>
      <c r="F8" s="1" t="s">
        <v>435</v>
      </c>
      <c r="G8" s="24" t="s">
        <v>20</v>
      </c>
      <c r="H8" s="193">
        <v>0</v>
      </c>
      <c r="I8" s="1">
        <v>22</v>
      </c>
      <c r="J8" s="1">
        <v>42</v>
      </c>
      <c r="K8" s="197">
        <v>2</v>
      </c>
      <c r="L8" s="196" t="s">
        <v>74</v>
      </c>
    </row>
    <row r="10" spans="1:14" x14ac:dyDescent="0.2">
      <c r="F10" s="1"/>
      <c r="G10" s="24"/>
      <c r="H10" s="197" t="s">
        <v>428</v>
      </c>
      <c r="I10" s="197" t="s">
        <v>442</v>
      </c>
      <c r="J10" s="197" t="s">
        <v>443</v>
      </c>
      <c r="K10" s="197" t="s">
        <v>444</v>
      </c>
      <c r="L10" s="199" t="s">
        <v>441</v>
      </c>
      <c r="M10" s="24"/>
    </row>
    <row r="11" spans="1:14" x14ac:dyDescent="0.2">
      <c r="F11" s="1"/>
      <c r="G11" s="196" t="s">
        <v>439</v>
      </c>
      <c r="H11" s="193"/>
      <c r="I11" s="1"/>
      <c r="J11" s="1"/>
      <c r="K11" s="193"/>
      <c r="L11" s="100"/>
      <c r="M11" s="24"/>
    </row>
    <row r="12" spans="1:14" x14ac:dyDescent="0.2">
      <c r="F12" s="1">
        <v>1</v>
      </c>
      <c r="G12" s="24" t="s">
        <v>19</v>
      </c>
      <c r="H12" s="193">
        <f>H3+H7</f>
        <v>2</v>
      </c>
      <c r="I12" s="1">
        <f>I3+I7</f>
        <v>85</v>
      </c>
      <c r="J12" s="1">
        <f>J3+J7</f>
        <v>94</v>
      </c>
      <c r="K12" s="193">
        <f>K3+K7</f>
        <v>4</v>
      </c>
      <c r="L12" s="100">
        <v>4</v>
      </c>
      <c r="M12" s="24">
        <f>I12/J12</f>
        <v>0.9042553191489362</v>
      </c>
      <c r="N12">
        <v>2</v>
      </c>
    </row>
    <row r="13" spans="1:14" x14ac:dyDescent="0.2">
      <c r="F13" s="1">
        <v>2</v>
      </c>
      <c r="G13" s="24" t="s">
        <v>18</v>
      </c>
      <c r="H13" s="1">
        <f>H5+K7</f>
        <v>4</v>
      </c>
      <c r="I13" s="1">
        <f>I5+J7</f>
        <v>89</v>
      </c>
      <c r="J13" s="1">
        <f>J5+I7</f>
        <v>69</v>
      </c>
      <c r="K13" s="1">
        <f>K5+H7</f>
        <v>1</v>
      </c>
      <c r="L13" s="1">
        <v>4</v>
      </c>
      <c r="M13" s="1">
        <f t="shared" ref="M13:M14" si="0">I13/J13</f>
        <v>1.2898550724637681</v>
      </c>
      <c r="N13" s="116">
        <v>1</v>
      </c>
    </row>
    <row r="14" spans="1:14" x14ac:dyDescent="0.2">
      <c r="F14" s="200">
        <v>3</v>
      </c>
      <c r="G14" s="201" t="s">
        <v>71</v>
      </c>
      <c r="H14" s="202">
        <f>K3+K5</f>
        <v>2</v>
      </c>
      <c r="I14" s="200">
        <f>J3+J5</f>
        <v>78</v>
      </c>
      <c r="J14" s="200">
        <f>I3+I5</f>
        <v>89</v>
      </c>
      <c r="K14" s="202">
        <f>H3+H5</f>
        <v>3</v>
      </c>
      <c r="L14" s="203">
        <f>2</f>
        <v>2</v>
      </c>
      <c r="M14" s="201">
        <f t="shared" si="0"/>
        <v>0.8764044943820225</v>
      </c>
      <c r="N14" s="123">
        <v>3</v>
      </c>
    </row>
    <row r="15" spans="1:14" x14ac:dyDescent="0.2">
      <c r="F15" s="1"/>
      <c r="G15" s="24"/>
      <c r="H15" s="193"/>
      <c r="I15" s="1"/>
      <c r="J15" s="1"/>
      <c r="K15" s="193"/>
      <c r="L15" s="100"/>
      <c r="M15" s="24"/>
    </row>
    <row r="16" spans="1:14" x14ac:dyDescent="0.2">
      <c r="F16" s="1"/>
      <c r="G16" s="196" t="s">
        <v>445</v>
      </c>
      <c r="H16" s="193"/>
      <c r="I16" s="1"/>
      <c r="J16" s="1"/>
      <c r="K16" s="193"/>
      <c r="L16" s="100"/>
      <c r="M16" s="24"/>
    </row>
    <row r="17" spans="6:14" x14ac:dyDescent="0.2">
      <c r="F17" s="200">
        <v>1</v>
      </c>
      <c r="G17" s="201" t="s">
        <v>20</v>
      </c>
      <c r="H17" s="202">
        <f>H4+H8</f>
        <v>0</v>
      </c>
      <c r="I17" s="200">
        <f>I4+I8</f>
        <v>56</v>
      </c>
      <c r="J17" s="200">
        <f>J4+J8</f>
        <v>84</v>
      </c>
      <c r="K17" s="202">
        <f>K4+K8</f>
        <v>4</v>
      </c>
      <c r="L17" s="203">
        <v>0</v>
      </c>
      <c r="M17" s="201">
        <f>I17/J17</f>
        <v>0.66666666666666663</v>
      </c>
      <c r="N17" s="122">
        <v>3</v>
      </c>
    </row>
    <row r="18" spans="6:14" x14ac:dyDescent="0.2">
      <c r="F18" s="1">
        <v>2</v>
      </c>
      <c r="G18" s="24" t="s">
        <v>74</v>
      </c>
      <c r="H18" s="1">
        <f>H6+K8</f>
        <v>4</v>
      </c>
      <c r="I18" s="1">
        <f>I6+J8</f>
        <v>91</v>
      </c>
      <c r="J18" s="1">
        <f>J6+I8</f>
        <v>68</v>
      </c>
      <c r="K18" s="1">
        <f>K6+H8</f>
        <v>1</v>
      </c>
      <c r="L18" s="1">
        <v>4</v>
      </c>
      <c r="M18" s="1">
        <f t="shared" ref="M18:M19" si="1">I18/J18</f>
        <v>1.338235294117647</v>
      </c>
      <c r="N18" s="116">
        <v>1</v>
      </c>
    </row>
    <row r="19" spans="6:14" x14ac:dyDescent="0.2">
      <c r="F19" s="1">
        <v>3</v>
      </c>
      <c r="G19" s="24" t="s">
        <v>70</v>
      </c>
      <c r="H19" s="193">
        <f>K4+K6</f>
        <v>3</v>
      </c>
      <c r="I19" s="1">
        <f>J4+J6</f>
        <v>88</v>
      </c>
      <c r="J19" s="1">
        <f>I4+I6</f>
        <v>83</v>
      </c>
      <c r="K19" s="193">
        <f>H4+H6</f>
        <v>2</v>
      </c>
      <c r="L19" s="100">
        <f>2+2</f>
        <v>4</v>
      </c>
      <c r="M19" s="24">
        <f t="shared" si="1"/>
        <v>1.0602409638554218</v>
      </c>
      <c r="N19">
        <v>2</v>
      </c>
    </row>
  </sheetData>
  <autoFilter ref="A2:L8" xr:uid="{00000000-0009-0000-0000-000002000000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+45 4vs4</vt:lpstr>
      <vt:lpstr>+45 2vs2</vt:lpstr>
      <vt:lpstr>+35 4vs4</vt:lpstr>
      <vt:lpstr>Genç Kızlar</vt:lpstr>
      <vt:lpstr>Kulüp Kadınlar</vt:lpstr>
      <vt:lpstr>Midi Kızlar</vt:lpstr>
      <vt:lpstr>35+Mix 2vs2</vt:lpstr>
      <vt:lpstr>35+E</vt:lpstr>
      <vt:lpstr>35+B</vt:lpstr>
      <vt:lpstr>MAÇ PROGRAMI</vt:lpstr>
      <vt:lpstr>Yıldız Fikstür -KIZLAR</vt:lpstr>
      <vt:lpstr>GRUPLAR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Oğuz DEĞİRMENCİ</dc:creator>
  <cp:lastModifiedBy>Oğuz DEĞİRMENCİ</cp:lastModifiedBy>
  <cp:lastPrinted>2019-02-12T11:10:25Z</cp:lastPrinted>
  <dcterms:created xsi:type="dcterms:W3CDTF">2018-09-21T13:18:39Z</dcterms:created>
  <dcterms:modified xsi:type="dcterms:W3CDTF">2020-09-13T05:15:23Z</dcterms:modified>
</cp:coreProperties>
</file>